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rezadundackova/Desktop/"/>
    </mc:Choice>
  </mc:AlternateContent>
  <xr:revisionPtr revIDLastSave="0" documentId="13_ncr:1_{E55EF9A3-5C8F-9C4C-A899-B405B8620EDD}" xr6:coauthVersionLast="47" xr6:coauthVersionMax="47" xr10:uidLastSave="{00000000-0000-0000-0000-000000000000}"/>
  <bookViews>
    <workbookView xWindow="0" yWindow="500" windowWidth="28800" windowHeight="16060" xr2:uid="{182625CD-3DBE-9E45-BE67-A1359593885C}"/>
  </bookViews>
  <sheets>
    <sheet name="Sheet1" sheetId="1" r:id="rId1"/>
  </sheets>
  <definedNames>
    <definedName name="_xlnm._FilterDatabase" localSheetId="0" hidden="1">Sheet1!$A$1:$AK$152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S31" i="1"/>
  <c r="N122" i="1"/>
  <c r="O122" i="1"/>
  <c r="H107" i="1"/>
  <c r="E82" i="1"/>
  <c r="AF82" i="1" s="1"/>
  <c r="E81" i="1"/>
  <c r="AD81" i="1" s="1"/>
  <c r="E80" i="1"/>
  <c r="AH80" i="1" s="1"/>
  <c r="E79" i="1"/>
  <c r="Z79" i="1" s="1"/>
  <c r="D9" i="1"/>
  <c r="E9" i="1" s="1"/>
  <c r="D4" i="1"/>
  <c r="E4" i="1" s="1"/>
  <c r="E15" i="1"/>
  <c r="E14" i="1"/>
  <c r="E13" i="1"/>
  <c r="E11" i="1"/>
  <c r="E10" i="1"/>
  <c r="E7" i="1"/>
  <c r="E6" i="1"/>
  <c r="E5" i="1"/>
  <c r="E12" i="1"/>
  <c r="E8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H64" i="1"/>
  <c r="K49" i="1"/>
  <c r="J49" i="1"/>
  <c r="I49" i="1"/>
  <c r="H49" i="1"/>
  <c r="M49" i="1"/>
  <c r="L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L58" i="1"/>
  <c r="H58" i="1"/>
  <c r="AF152" i="1"/>
  <c r="AF151" i="1"/>
  <c r="AF150" i="1"/>
  <c r="AF149" i="1"/>
  <c r="AF148" i="1"/>
  <c r="D130" i="1"/>
  <c r="E130" i="1"/>
  <c r="E120" i="1"/>
  <c r="L120" i="1" s="1"/>
  <c r="E11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89" i="1"/>
  <c r="R89" i="1"/>
  <c r="Q89" i="1"/>
  <c r="P89" i="1"/>
  <c r="O89" i="1"/>
  <c r="N89" i="1"/>
  <c r="L89" i="1"/>
  <c r="H89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L122" i="1"/>
  <c r="H122" i="1"/>
  <c r="S123" i="1"/>
  <c r="R123" i="1"/>
  <c r="Q123" i="1"/>
  <c r="P123" i="1"/>
  <c r="O123" i="1"/>
  <c r="N123" i="1"/>
  <c r="L123" i="1"/>
  <c r="H123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L141" i="1"/>
  <c r="H141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L140" i="1"/>
  <c r="H140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L139" i="1"/>
  <c r="H139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L138" i="1"/>
  <c r="H138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L137" i="1"/>
  <c r="H137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L136" i="1"/>
  <c r="H136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L135" i="1"/>
  <c r="H135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L134" i="1"/>
  <c r="H134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L132" i="1"/>
  <c r="H132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L131" i="1"/>
  <c r="H131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L129" i="1"/>
  <c r="H129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L128" i="1"/>
  <c r="H128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L127" i="1"/>
  <c r="H127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L126" i="1"/>
  <c r="H126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L125" i="1"/>
  <c r="H125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L124" i="1"/>
  <c r="H124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L121" i="1"/>
  <c r="H121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L119" i="1"/>
  <c r="H119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L118" i="1"/>
  <c r="H118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L116" i="1"/>
  <c r="H116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L115" i="1"/>
  <c r="H115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L111" i="1"/>
  <c r="H111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L110" i="1"/>
  <c r="H110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L109" i="1"/>
  <c r="H109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L108" i="1"/>
  <c r="H108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L106" i="1"/>
  <c r="H106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L105" i="1"/>
  <c r="H105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L104" i="1"/>
  <c r="H104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L102" i="1"/>
  <c r="H102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L101" i="1"/>
  <c r="H101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L98" i="1"/>
  <c r="H98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L97" i="1"/>
  <c r="H97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L96" i="1"/>
  <c r="H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L95" i="1"/>
  <c r="H95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L94" i="1"/>
  <c r="H94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L93" i="1"/>
  <c r="H93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L92" i="1"/>
  <c r="H92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L91" i="1"/>
  <c r="H91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L90" i="1"/>
  <c r="H90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L88" i="1"/>
  <c r="H88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L87" i="1"/>
  <c r="H87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L78" i="1"/>
  <c r="H78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L77" i="1"/>
  <c r="H77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L68" i="1"/>
  <c r="H68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L65" i="1"/>
  <c r="H65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L59" i="1"/>
  <c r="H59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L86" i="1"/>
  <c r="H86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L85" i="1"/>
  <c r="H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L84" i="1"/>
  <c r="H84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L83" i="1"/>
  <c r="H83" i="1"/>
  <c r="N76" i="1"/>
  <c r="O76" i="1"/>
  <c r="P76" i="1"/>
  <c r="Q76" i="1"/>
  <c r="R76" i="1"/>
  <c r="S76" i="1"/>
  <c r="L76" i="1"/>
  <c r="H76" i="1"/>
  <c r="N75" i="1"/>
  <c r="O75" i="1"/>
  <c r="P75" i="1"/>
  <c r="Q75" i="1"/>
  <c r="R75" i="1"/>
  <c r="S75" i="1"/>
  <c r="L75" i="1"/>
  <c r="H75" i="1"/>
  <c r="N74" i="1"/>
  <c r="O74" i="1"/>
  <c r="P74" i="1"/>
  <c r="Q74" i="1"/>
  <c r="R74" i="1"/>
  <c r="S74" i="1"/>
  <c r="L74" i="1"/>
  <c r="H74" i="1"/>
  <c r="S73" i="1"/>
  <c r="R73" i="1"/>
  <c r="Q73" i="1"/>
  <c r="P73" i="1"/>
  <c r="O73" i="1"/>
  <c r="N73" i="1"/>
  <c r="L73" i="1"/>
  <c r="H73" i="1"/>
  <c r="H72" i="1"/>
  <c r="H71" i="1"/>
  <c r="H70" i="1"/>
  <c r="L69" i="1"/>
  <c r="H67" i="1"/>
  <c r="H66" i="1"/>
  <c r="H57" i="1"/>
  <c r="H56" i="1"/>
  <c r="H53" i="1"/>
  <c r="L52" i="1"/>
  <c r="H50" i="1"/>
  <c r="H48" i="1"/>
  <c r="H47" i="1"/>
  <c r="Q30" i="1"/>
  <c r="Q29" i="1"/>
  <c r="H19" i="1"/>
  <c r="H18" i="1"/>
  <c r="H17" i="1"/>
  <c r="H16" i="1"/>
  <c r="L42" i="1"/>
  <c r="L41" i="1"/>
  <c r="L40" i="1"/>
  <c r="H39" i="1"/>
  <c r="L38" i="1"/>
  <c r="L37" i="1"/>
  <c r="H21" i="1"/>
  <c r="H22" i="1"/>
  <c r="H23" i="1"/>
  <c r="H24" i="1"/>
  <c r="H25" i="1"/>
  <c r="H26" i="1"/>
  <c r="H27" i="1"/>
  <c r="H28" i="1"/>
  <c r="H20" i="1"/>
  <c r="H36" i="1"/>
  <c r="H35" i="1"/>
  <c r="L33" i="1"/>
  <c r="H32" i="1"/>
  <c r="AJ133" i="1"/>
  <c r="AH82" i="1" l="1"/>
  <c r="H82" i="1"/>
  <c r="AF81" i="1"/>
  <c r="AG81" i="1"/>
  <c r="L82" i="1"/>
  <c r="S82" i="1"/>
  <c r="AA80" i="1"/>
  <c r="U82" i="1"/>
  <c r="AB80" i="1"/>
  <c r="V82" i="1"/>
  <c r="T82" i="1"/>
  <c r="P81" i="1"/>
  <c r="Y82" i="1"/>
  <c r="O81" i="1"/>
  <c r="N80" i="1"/>
  <c r="Q81" i="1"/>
  <c r="T80" i="1"/>
  <c r="AA81" i="1"/>
  <c r="W80" i="1"/>
  <c r="AE81" i="1"/>
  <c r="S81" i="1"/>
  <c r="N82" i="1"/>
  <c r="AE80" i="1"/>
  <c r="R80" i="1"/>
  <c r="X81" i="1"/>
  <c r="AA82" i="1"/>
  <c r="AC80" i="1"/>
  <c r="W81" i="1"/>
  <c r="Z82" i="1"/>
  <c r="Q82" i="1"/>
  <c r="S80" i="1"/>
  <c r="P80" i="1"/>
  <c r="Y81" i="1"/>
  <c r="R82" i="1"/>
  <c r="AB82" i="1"/>
  <c r="AC82" i="1"/>
  <c r="AD82" i="1"/>
  <c r="AG82" i="1"/>
  <c r="N79" i="1"/>
  <c r="N120" i="1"/>
  <c r="V79" i="1"/>
  <c r="O120" i="1"/>
  <c r="Q120" i="1"/>
  <c r="R120" i="1"/>
  <c r="U80" i="1"/>
  <c r="Q80" i="1"/>
  <c r="S120" i="1"/>
  <c r="O79" i="1"/>
  <c r="W79" i="1"/>
  <c r="X79" i="1"/>
  <c r="P79" i="1"/>
  <c r="Q79" i="1"/>
  <c r="Y79" i="1"/>
  <c r="V80" i="1"/>
  <c r="AD80" i="1"/>
  <c r="O80" i="1"/>
  <c r="R81" i="1"/>
  <c r="Z81" i="1"/>
  <c r="AH81" i="1"/>
  <c r="R79" i="1"/>
  <c r="T81" i="1"/>
  <c r="H5" i="1"/>
  <c r="S79" i="1"/>
  <c r="AH79" i="1"/>
  <c r="AF80" i="1"/>
  <c r="H81" i="1"/>
  <c r="AB81" i="1"/>
  <c r="AG80" i="1"/>
  <c r="AC79" i="1"/>
  <c r="X80" i="1"/>
  <c r="H79" i="1"/>
  <c r="T79" i="1"/>
  <c r="H80" i="1"/>
  <c r="Y80" i="1"/>
  <c r="L81" i="1"/>
  <c r="U81" i="1"/>
  <c r="AC81" i="1"/>
  <c r="O82" i="1"/>
  <c r="W82" i="1"/>
  <c r="AE82" i="1"/>
  <c r="L79" i="1"/>
  <c r="U79" i="1"/>
  <c r="L80" i="1"/>
  <c r="Z80" i="1"/>
  <c r="N81" i="1"/>
  <c r="V81" i="1"/>
  <c r="P82" i="1"/>
  <c r="X82" i="1"/>
  <c r="AG79" i="1"/>
  <c r="AF79" i="1"/>
  <c r="AE79" i="1"/>
  <c r="AD79" i="1"/>
  <c r="AB79" i="1"/>
  <c r="AA79" i="1"/>
  <c r="P120" i="1"/>
  <c r="H120" i="1"/>
  <c r="O114" i="1"/>
  <c r="W114" i="1"/>
  <c r="AE114" i="1"/>
  <c r="N130" i="1"/>
  <c r="V130" i="1"/>
  <c r="AD130" i="1"/>
  <c r="L133" i="1"/>
  <c r="U133" i="1"/>
  <c r="AC133" i="1"/>
  <c r="P114" i="1"/>
  <c r="X114" i="1"/>
  <c r="AF114" i="1"/>
  <c r="O130" i="1"/>
  <c r="W130" i="1"/>
  <c r="AE130" i="1"/>
  <c r="N133" i="1"/>
  <c r="V133" i="1"/>
  <c r="AD133" i="1"/>
  <c r="Q114" i="1"/>
  <c r="Y114" i="1"/>
  <c r="AG114" i="1"/>
  <c r="P130" i="1"/>
  <c r="X130" i="1"/>
  <c r="AF130" i="1"/>
  <c r="O133" i="1"/>
  <c r="W133" i="1"/>
  <c r="AE133" i="1"/>
  <c r="R114" i="1"/>
  <c r="Z114" i="1"/>
  <c r="AH114" i="1"/>
  <c r="Q130" i="1"/>
  <c r="Y130" i="1"/>
  <c r="AG130" i="1"/>
  <c r="P133" i="1"/>
  <c r="X133" i="1"/>
  <c r="AF133" i="1"/>
  <c r="S114" i="1"/>
  <c r="AA114" i="1"/>
  <c r="AI114" i="1"/>
  <c r="R130" i="1"/>
  <c r="Z130" i="1"/>
  <c r="AH130" i="1"/>
  <c r="Q133" i="1"/>
  <c r="Y133" i="1"/>
  <c r="AG133" i="1"/>
  <c r="H114" i="1"/>
  <c r="T114" i="1"/>
  <c r="AB114" i="1"/>
  <c r="AJ114" i="1"/>
  <c r="S130" i="1"/>
  <c r="AA130" i="1"/>
  <c r="AI130" i="1"/>
  <c r="R133" i="1"/>
  <c r="Z133" i="1"/>
  <c r="AH133" i="1"/>
  <c r="L114" i="1"/>
  <c r="U114" i="1"/>
  <c r="AC114" i="1"/>
  <c r="H130" i="1"/>
  <c r="T130" i="1"/>
  <c r="AB130" i="1"/>
  <c r="AJ130" i="1"/>
  <c r="S133" i="1"/>
  <c r="AA133" i="1"/>
  <c r="AI133" i="1"/>
  <c r="N114" i="1"/>
  <c r="V114" i="1"/>
  <c r="AD114" i="1"/>
  <c r="L130" i="1"/>
  <c r="U130" i="1"/>
  <c r="AC130" i="1"/>
  <c r="H133" i="1"/>
  <c r="T133" i="1"/>
  <c r="AB133" i="1"/>
  <c r="L100" i="1"/>
  <c r="O117" i="1"/>
  <c r="H100" i="1"/>
  <c r="O113" i="1"/>
  <c r="V99" i="1"/>
  <c r="H99" i="1"/>
  <c r="N117" i="1"/>
  <c r="H117" i="1"/>
  <c r="L117" i="1"/>
  <c r="S117" i="1"/>
  <c r="S113" i="1"/>
  <c r="T100" i="1"/>
  <c r="Y117" i="1"/>
  <c r="H51" i="1"/>
  <c r="X99" i="1"/>
  <c r="AF99" i="1"/>
  <c r="AA100" i="1"/>
  <c r="AI100" i="1"/>
  <c r="AB103" i="1"/>
  <c r="AJ103" i="1"/>
  <c r="AE112" i="1"/>
  <c r="Z113" i="1"/>
  <c r="AH113" i="1"/>
  <c r="AD117" i="1"/>
  <c r="U99" i="1"/>
  <c r="S100" i="1"/>
  <c r="U103" i="1"/>
  <c r="Y99" i="1"/>
  <c r="Z99" i="1"/>
  <c r="AA99" i="1"/>
  <c r="AB99" i="1"/>
  <c r="AJ99" i="1"/>
  <c r="AE100" i="1"/>
  <c r="X103" i="1"/>
  <c r="AF103" i="1"/>
  <c r="AA112" i="1"/>
  <c r="AI112" i="1"/>
  <c r="AD113" i="1"/>
  <c r="Z117" i="1"/>
  <c r="AH117" i="1"/>
  <c r="AC99" i="1"/>
  <c r="X100" i="1"/>
  <c r="AF100" i="1"/>
  <c r="AD99" i="1"/>
  <c r="AE99" i="1"/>
  <c r="Z100" i="1"/>
  <c r="AH100" i="1"/>
  <c r="AA103" i="1"/>
  <c r="AI103" i="1"/>
  <c r="AD112" i="1"/>
  <c r="Y113" i="1"/>
  <c r="AG113" i="1"/>
  <c r="AC117" i="1"/>
  <c r="AG99" i="1"/>
  <c r="AJ100" i="1"/>
  <c r="AH103" i="1"/>
  <c r="AG112" i="1"/>
  <c r="AF113" i="1"/>
  <c r="AF117" i="1"/>
  <c r="Q99" i="1"/>
  <c r="P100" i="1"/>
  <c r="N103" i="1"/>
  <c r="W103" i="1"/>
  <c r="R112" i="1"/>
  <c r="P113" i="1"/>
  <c r="P117" i="1"/>
  <c r="L103" i="1"/>
  <c r="AH99" i="1"/>
  <c r="AH112" i="1"/>
  <c r="AI113" i="1"/>
  <c r="AG117" i="1"/>
  <c r="R99" i="1"/>
  <c r="Q100" i="1"/>
  <c r="O103" i="1"/>
  <c r="S112" i="1"/>
  <c r="Q113" i="1"/>
  <c r="Q117" i="1"/>
  <c r="AI99" i="1"/>
  <c r="Y103" i="1"/>
  <c r="X112" i="1"/>
  <c r="AJ112" i="1"/>
  <c r="AJ113" i="1"/>
  <c r="AI117" i="1"/>
  <c r="S99" i="1"/>
  <c r="R100" i="1"/>
  <c r="P103" i="1"/>
  <c r="T112" i="1"/>
  <c r="R113" i="1"/>
  <c r="R117" i="1"/>
  <c r="AG100" i="1"/>
  <c r="AG103" i="1"/>
  <c r="AF112" i="1"/>
  <c r="AE113" i="1"/>
  <c r="AE117" i="1"/>
  <c r="Y100" i="1"/>
  <c r="Y112" i="1"/>
  <c r="AJ117" i="1"/>
  <c r="W99" i="1"/>
  <c r="Q112" i="1"/>
  <c r="U113" i="1"/>
  <c r="T117" i="1"/>
  <c r="AB100" i="1"/>
  <c r="Z112" i="1"/>
  <c r="N100" i="1"/>
  <c r="U112" i="1"/>
  <c r="V113" i="1"/>
  <c r="U117" i="1"/>
  <c r="L112" i="1"/>
  <c r="H103" i="1"/>
  <c r="H112" i="1"/>
  <c r="AC112" i="1"/>
  <c r="AC100" i="1"/>
  <c r="AB112" i="1"/>
  <c r="O100" i="1"/>
  <c r="Q103" i="1"/>
  <c r="V112" i="1"/>
  <c r="W113" i="1"/>
  <c r="V117" i="1"/>
  <c r="L113" i="1"/>
  <c r="H113" i="1"/>
  <c r="AD100" i="1"/>
  <c r="Z103" i="1"/>
  <c r="X113" i="1"/>
  <c r="AC103" i="1"/>
  <c r="T99" i="1"/>
  <c r="V103" i="1"/>
  <c r="T103" i="1"/>
  <c r="O112" i="1"/>
  <c r="S103" i="1"/>
  <c r="W100" i="1"/>
  <c r="N99" i="1"/>
  <c r="AC113" i="1"/>
  <c r="AD103" i="1"/>
  <c r="X117" i="1"/>
  <c r="N113" i="1"/>
  <c r="W112" i="1"/>
  <c r="P99" i="1"/>
  <c r="O99" i="1"/>
  <c r="N112" i="1"/>
  <c r="R103" i="1"/>
  <c r="V100" i="1"/>
  <c r="AB117" i="1"/>
  <c r="AB113" i="1"/>
  <c r="L99" i="1"/>
  <c r="P112" i="1"/>
  <c r="AE103" i="1"/>
  <c r="W117" i="1"/>
  <c r="T113" i="1"/>
  <c r="U100" i="1"/>
  <c r="AA117" i="1"/>
  <c r="AA113" i="1"/>
  <c r="W45" i="1"/>
  <c r="X45" i="1"/>
  <c r="L44" i="1"/>
  <c r="AE60" i="1"/>
  <c r="AF44" i="1"/>
  <c r="AD60" i="1"/>
  <c r="AG44" i="1"/>
  <c r="Z55" i="1"/>
  <c r="AE45" i="1"/>
  <c r="X44" i="1"/>
  <c r="AE44" i="1"/>
  <c r="V45" i="1"/>
  <c r="Y55" i="1"/>
  <c r="AG63" i="1"/>
  <c r="AB60" i="1"/>
  <c r="W55" i="1"/>
  <c r="AA60" i="1"/>
  <c r="H45" i="1"/>
  <c r="Z62" i="1"/>
  <c r="AJ51" i="1"/>
  <c r="AJ45" i="1"/>
  <c r="T62" i="1"/>
  <c r="AI51" i="1"/>
  <c r="U44" i="1"/>
  <c r="L45" i="1"/>
  <c r="V44" i="1"/>
  <c r="T45" i="1"/>
  <c r="R62" i="1"/>
  <c r="AB51" i="1"/>
  <c r="AF63" i="1"/>
  <c r="Q55" i="1"/>
  <c r="Q44" i="1"/>
  <c r="AF45" i="1"/>
  <c r="W44" i="1"/>
  <c r="U45" i="1"/>
  <c r="Q62" i="1"/>
  <c r="AA51" i="1"/>
  <c r="S63" i="1"/>
  <c r="AC61" i="1"/>
  <c r="N60" i="1"/>
  <c r="AD54" i="1"/>
  <c r="O51" i="1"/>
  <c r="Y44" i="1"/>
  <c r="AB45" i="1"/>
  <c r="Q63" i="1"/>
  <c r="AA61" i="1"/>
  <c r="H60" i="1"/>
  <c r="AA54" i="1"/>
  <c r="AG5" i="1"/>
  <c r="L51" i="1"/>
  <c r="U51" i="1"/>
  <c r="AC51" i="1"/>
  <c r="H54" i="1"/>
  <c r="T54" i="1"/>
  <c r="AB54" i="1"/>
  <c r="AJ54" i="1"/>
  <c r="S55" i="1"/>
  <c r="AA55" i="1"/>
  <c r="AI55" i="1"/>
  <c r="P60" i="1"/>
  <c r="X60" i="1"/>
  <c r="AF60" i="1"/>
  <c r="O61" i="1"/>
  <c r="W61" i="1"/>
  <c r="AE61" i="1"/>
  <c r="N62" i="1"/>
  <c r="V62" i="1"/>
  <c r="AD62" i="1"/>
  <c r="L63" i="1"/>
  <c r="U63" i="1"/>
  <c r="AC63" i="1"/>
  <c r="N51" i="1"/>
  <c r="V51" i="1"/>
  <c r="AD51" i="1"/>
  <c r="L54" i="1"/>
  <c r="U54" i="1"/>
  <c r="AC54" i="1"/>
  <c r="H55" i="1"/>
  <c r="T55" i="1"/>
  <c r="AB55" i="1"/>
  <c r="AJ55" i="1"/>
  <c r="Q60" i="1"/>
  <c r="Y60" i="1"/>
  <c r="AG60" i="1"/>
  <c r="P61" i="1"/>
  <c r="X61" i="1"/>
  <c r="AF61" i="1"/>
  <c r="O62" i="1"/>
  <c r="W62" i="1"/>
  <c r="AE62" i="1"/>
  <c r="N63" i="1"/>
  <c r="V63" i="1"/>
  <c r="AD63" i="1"/>
  <c r="R51" i="1"/>
  <c r="Z51" i="1"/>
  <c r="AH51" i="1"/>
  <c r="Q54" i="1"/>
  <c r="Y54" i="1"/>
  <c r="AG54" i="1"/>
  <c r="P55" i="1"/>
  <c r="X55" i="1"/>
  <c r="AF55" i="1"/>
  <c r="L60" i="1"/>
  <c r="U60" i="1"/>
  <c r="AC60" i="1"/>
  <c r="H61" i="1"/>
  <c r="T61" i="1"/>
  <c r="AB61" i="1"/>
  <c r="AJ61" i="1"/>
  <c r="S62" i="1"/>
  <c r="AA62" i="1"/>
  <c r="AI62" i="1"/>
  <c r="R63" i="1"/>
  <c r="Z63" i="1"/>
  <c r="AH63" i="1"/>
  <c r="Q51" i="1"/>
  <c r="AE51" i="1"/>
  <c r="R54" i="1"/>
  <c r="AE54" i="1"/>
  <c r="R55" i="1"/>
  <c r="AE55" i="1"/>
  <c r="T60" i="1"/>
  <c r="AH60" i="1"/>
  <c r="U61" i="1"/>
  <c r="AH61" i="1"/>
  <c r="U62" i="1"/>
  <c r="AH62" i="1"/>
  <c r="W63" i="1"/>
  <c r="AI63" i="1"/>
  <c r="S51" i="1"/>
  <c r="AF51" i="1"/>
  <c r="S54" i="1"/>
  <c r="AF54" i="1"/>
  <c r="U55" i="1"/>
  <c r="AG55" i="1"/>
  <c r="V60" i="1"/>
  <c r="AI60" i="1"/>
  <c r="V61" i="1"/>
  <c r="AI61" i="1"/>
  <c r="X62" i="1"/>
  <c r="AJ62" i="1"/>
  <c r="X63" i="1"/>
  <c r="AJ63" i="1"/>
  <c r="T51" i="1"/>
  <c r="AG51" i="1"/>
  <c r="V54" i="1"/>
  <c r="AH54" i="1"/>
  <c r="V55" i="1"/>
  <c r="AH55" i="1"/>
  <c r="W60" i="1"/>
  <c r="AJ60" i="1"/>
  <c r="Y61" i="1"/>
  <c r="H62" i="1"/>
  <c r="Y62" i="1"/>
  <c r="H63" i="1"/>
  <c r="Y63" i="1"/>
  <c r="P51" i="1"/>
  <c r="N54" i="1"/>
  <c r="AI54" i="1"/>
  <c r="AC55" i="1"/>
  <c r="O60" i="1"/>
  <c r="L61" i="1"/>
  <c r="AD61" i="1"/>
  <c r="AB62" i="1"/>
  <c r="T63" i="1"/>
  <c r="AI45" i="1"/>
  <c r="AA45" i="1"/>
  <c r="S45" i="1"/>
  <c r="AJ44" i="1"/>
  <c r="AB44" i="1"/>
  <c r="T44" i="1"/>
  <c r="H44" i="1"/>
  <c r="W51" i="1"/>
  <c r="O54" i="1"/>
  <c r="L55" i="1"/>
  <c r="AD55" i="1"/>
  <c r="R60" i="1"/>
  <c r="N61" i="1"/>
  <c r="AG61" i="1"/>
  <c r="AC62" i="1"/>
  <c r="AA63" i="1"/>
  <c r="AH45" i="1"/>
  <c r="Z45" i="1"/>
  <c r="R45" i="1"/>
  <c r="AI44" i="1"/>
  <c r="AA44" i="1"/>
  <c r="S44" i="1"/>
  <c r="X51" i="1"/>
  <c r="P54" i="1"/>
  <c r="N55" i="1"/>
  <c r="S60" i="1"/>
  <c r="Q61" i="1"/>
  <c r="L62" i="1"/>
  <c r="AF62" i="1"/>
  <c r="AB63" i="1"/>
  <c r="AG45" i="1"/>
  <c r="Y45" i="1"/>
  <c r="Q45" i="1"/>
  <c r="AH44" i="1"/>
  <c r="Z44" i="1"/>
  <c r="R44" i="1"/>
  <c r="Y51" i="1"/>
  <c r="W54" i="1"/>
  <c r="O55" i="1"/>
  <c r="Z60" i="1"/>
  <c r="R61" i="1"/>
  <c r="P62" i="1"/>
  <c r="AG62" i="1"/>
  <c r="AE63" i="1"/>
  <c r="O44" i="1"/>
  <c r="AC44" i="1"/>
  <c r="O45" i="1"/>
  <c r="AC45" i="1"/>
  <c r="P63" i="1"/>
  <c r="Z61" i="1"/>
  <c r="Z54" i="1"/>
  <c r="N44" i="1"/>
  <c r="N45" i="1"/>
  <c r="P44" i="1"/>
  <c r="AD44" i="1"/>
  <c r="P45" i="1"/>
  <c r="AD45" i="1"/>
  <c r="O63" i="1"/>
  <c r="S61" i="1"/>
  <c r="X54" i="1"/>
  <c r="R5" i="1"/>
  <c r="L9" i="1"/>
  <c r="R12" i="1"/>
  <c r="H12" i="1"/>
  <c r="AA5" i="1"/>
  <c r="P4" i="1"/>
  <c r="Q12" i="1"/>
  <c r="T10" i="1"/>
  <c r="N14" i="1"/>
  <c r="P12" i="1"/>
  <c r="T9" i="1"/>
  <c r="Z13" i="1"/>
  <c r="S9" i="1"/>
  <c r="T8" i="1"/>
  <c r="X12" i="1"/>
  <c r="AG15" i="1"/>
  <c r="P8" i="1"/>
  <c r="Z4" i="1"/>
  <c r="Y10" i="1"/>
  <c r="AI14" i="1"/>
  <c r="Q7" i="1"/>
  <c r="X10" i="1"/>
  <c r="AJ11" i="1"/>
  <c r="P6" i="1"/>
  <c r="AB9" i="1"/>
  <c r="AI11" i="1"/>
  <c r="S13" i="1"/>
  <c r="O6" i="1"/>
  <c r="X7" i="1"/>
  <c r="AF8" i="1"/>
  <c r="H4" i="1"/>
  <c r="Q10" i="1"/>
  <c r="S5" i="1"/>
  <c r="X15" i="1"/>
  <c r="AB8" i="1"/>
  <c r="AJ34" i="1"/>
  <c r="AH11" i="1"/>
  <c r="H9" i="1"/>
  <c r="N13" i="1"/>
  <c r="N6" i="1"/>
  <c r="AJ8" i="1"/>
  <c r="N12" i="1"/>
  <c r="Q4" i="1"/>
  <c r="S15" i="1"/>
  <c r="R9" i="1"/>
  <c r="T12" i="1"/>
  <c r="Y13" i="1"/>
  <c r="AB6" i="1"/>
  <c r="AF15" i="1"/>
  <c r="AH8" i="1"/>
  <c r="H14" i="1"/>
  <c r="L11" i="1"/>
  <c r="R4" i="1"/>
  <c r="O14" i="1"/>
  <c r="Q9" i="1"/>
  <c r="T11" i="1"/>
  <c r="Z34" i="1"/>
  <c r="X13" i="1"/>
  <c r="AA6" i="1"/>
  <c r="AJ14" i="1"/>
  <c r="AG8" i="1"/>
  <c r="H13" i="1"/>
  <c r="L10" i="1"/>
  <c r="N5" i="1"/>
  <c r="N4" i="1"/>
  <c r="AF12" i="1"/>
  <c r="H11" i="1"/>
  <c r="L8" i="1"/>
  <c r="N15" i="1"/>
  <c r="N7" i="1"/>
  <c r="N10" i="1"/>
  <c r="R14" i="1"/>
  <c r="O12" i="1"/>
  <c r="O8" i="1"/>
  <c r="O5" i="1"/>
  <c r="W4" i="1"/>
  <c r="Y34" i="1"/>
  <c r="AB14" i="1"/>
  <c r="AB11" i="1"/>
  <c r="AA8" i="1"/>
  <c r="Z5" i="1"/>
  <c r="AI34" i="1"/>
  <c r="AI13" i="1"/>
  <c r="AH10" i="1"/>
  <c r="AJ6" i="1"/>
  <c r="H10" i="1"/>
  <c r="L15" i="1"/>
  <c r="L7" i="1"/>
  <c r="N11" i="1"/>
  <c r="S34" i="1"/>
  <c r="Q14" i="1"/>
  <c r="Q11" i="1"/>
  <c r="S7" i="1"/>
  <c r="T34" i="1"/>
  <c r="X4" i="1"/>
  <c r="X34" i="1"/>
  <c r="AA14" i="1"/>
  <c r="AA11" i="1"/>
  <c r="Z8" i="1"/>
  <c r="Y5" i="1"/>
  <c r="AH34" i="1"/>
  <c r="AH13" i="1"/>
  <c r="AG10" i="1"/>
  <c r="AH6" i="1"/>
  <c r="L34" i="1"/>
  <c r="H8" i="1"/>
  <c r="L14" i="1"/>
  <c r="L6" i="1"/>
  <c r="P34" i="1"/>
  <c r="P14" i="1"/>
  <c r="R10" i="1"/>
  <c r="R7" i="1"/>
  <c r="Y4" i="1"/>
  <c r="W34" i="1"/>
  <c r="Z14" i="1"/>
  <c r="Z11" i="1"/>
  <c r="Y8" i="1"/>
  <c r="X5" i="1"/>
  <c r="AG34" i="1"/>
  <c r="AG13" i="1"/>
  <c r="AF10" i="1"/>
  <c r="AG6" i="1"/>
  <c r="H7" i="1"/>
  <c r="L13" i="1"/>
  <c r="L5" i="1"/>
  <c r="N9" i="1"/>
  <c r="AA13" i="1"/>
  <c r="Z10" i="1"/>
  <c r="Y7" i="1"/>
  <c r="AG4" i="1"/>
  <c r="AF13" i="1"/>
  <c r="AJ9" i="1"/>
  <c r="AF6" i="1"/>
  <c r="H15" i="1"/>
  <c r="H6" i="1"/>
  <c r="L12" i="1"/>
  <c r="L4" i="1"/>
  <c r="N8" i="1"/>
  <c r="AB12" i="1"/>
  <c r="AF34" i="1"/>
  <c r="AH14" i="1"/>
  <c r="AJ12" i="1"/>
  <c r="AG11" i="1"/>
  <c r="AI9" i="1"/>
  <c r="AJ5" i="1"/>
  <c r="N34" i="1"/>
  <c r="T4" i="1"/>
  <c r="O34" i="1"/>
  <c r="R15" i="1"/>
  <c r="R13" i="1"/>
  <c r="P11" i="1"/>
  <c r="P9" i="1"/>
  <c r="P7" i="1"/>
  <c r="T7" i="1"/>
  <c r="AA15" i="1"/>
  <c r="X14" i="1"/>
  <c r="AA12" i="1"/>
  <c r="X11" i="1"/>
  <c r="Z9" i="1"/>
  <c r="AB7" i="1"/>
  <c r="Y6" i="1"/>
  <c r="AD4" i="1"/>
  <c r="AJ15" i="1"/>
  <c r="AG14" i="1"/>
  <c r="AI12" i="1"/>
  <c r="AF11" i="1"/>
  <c r="AH9" i="1"/>
  <c r="AH7" i="1"/>
  <c r="AH5" i="1"/>
  <c r="AB15" i="1"/>
  <c r="Y14" i="1"/>
  <c r="Y11" i="1"/>
  <c r="AA9" i="1"/>
  <c r="X8" i="1"/>
  <c r="Z6" i="1"/>
  <c r="AC4" i="1"/>
  <c r="AJ7" i="1"/>
  <c r="O4" i="1"/>
  <c r="Q15" i="1"/>
  <c r="O13" i="1"/>
  <c r="O11" i="1"/>
  <c r="O9" i="1"/>
  <c r="R6" i="1"/>
  <c r="U4" i="1"/>
  <c r="AB34" i="1"/>
  <c r="Z15" i="1"/>
  <c r="W14" i="1"/>
  <c r="Z12" i="1"/>
  <c r="AB10" i="1"/>
  <c r="Y9" i="1"/>
  <c r="AA7" i="1"/>
  <c r="X6" i="1"/>
  <c r="AE4" i="1"/>
  <c r="AI15" i="1"/>
  <c r="AF14" i="1"/>
  <c r="AH12" i="1"/>
  <c r="AJ10" i="1"/>
  <c r="AG9" i="1"/>
  <c r="AG7" i="1"/>
  <c r="AC5" i="1"/>
  <c r="AC6" i="1"/>
  <c r="AC7" i="1"/>
  <c r="AC8" i="1"/>
  <c r="AC9" i="1"/>
  <c r="AC10" i="1"/>
  <c r="AC11" i="1"/>
  <c r="AC12" i="1"/>
  <c r="AC13" i="1"/>
  <c r="AC14" i="1"/>
  <c r="AC15" i="1"/>
  <c r="AC34" i="1"/>
  <c r="AJ4" i="1"/>
  <c r="U5" i="1"/>
  <c r="U6" i="1"/>
  <c r="U7" i="1"/>
  <c r="U8" i="1"/>
  <c r="U9" i="1"/>
  <c r="U10" i="1"/>
  <c r="U11" i="1"/>
  <c r="U12" i="1"/>
  <c r="U13" i="1"/>
  <c r="U14" i="1"/>
  <c r="U15" i="1"/>
  <c r="U34" i="1"/>
  <c r="AB4" i="1"/>
  <c r="T5" i="1"/>
  <c r="T13" i="1"/>
  <c r="P5" i="1"/>
  <c r="S6" i="1"/>
  <c r="Q8" i="1"/>
  <c r="O10" i="1"/>
  <c r="R11" i="1"/>
  <c r="P13" i="1"/>
  <c r="S14" i="1"/>
  <c r="Q34" i="1"/>
  <c r="H34" i="1"/>
  <c r="W8" i="1"/>
  <c r="W11" i="1"/>
  <c r="W13" i="1"/>
  <c r="AD5" i="1"/>
  <c r="AD6" i="1"/>
  <c r="AD7" i="1"/>
  <c r="AD8" i="1"/>
  <c r="AD9" i="1"/>
  <c r="AD10" i="1"/>
  <c r="AD11" i="1"/>
  <c r="AD12" i="1"/>
  <c r="AD13" i="1"/>
  <c r="AD14" i="1"/>
  <c r="AD15" i="1"/>
  <c r="AD34" i="1"/>
  <c r="AI4" i="1"/>
  <c r="V5" i="1"/>
  <c r="V6" i="1"/>
  <c r="V7" i="1"/>
  <c r="V8" i="1"/>
  <c r="V9" i="1"/>
  <c r="V10" i="1"/>
  <c r="V11" i="1"/>
  <c r="V12" i="1"/>
  <c r="V13" i="1"/>
  <c r="V14" i="1"/>
  <c r="V15" i="1"/>
  <c r="V34" i="1"/>
  <c r="AA4" i="1"/>
  <c r="T6" i="1"/>
  <c r="T14" i="1"/>
  <c r="Q5" i="1"/>
  <c r="O7" i="1"/>
  <c r="R8" i="1"/>
  <c r="P10" i="1"/>
  <c r="S11" i="1"/>
  <c r="Q13" i="1"/>
  <c r="O15" i="1"/>
  <c r="R34" i="1"/>
  <c r="AH4" i="1"/>
  <c r="W5" i="1"/>
  <c r="W6" i="1"/>
  <c r="W7" i="1"/>
  <c r="W9" i="1"/>
  <c r="W10" i="1"/>
  <c r="W12" i="1"/>
  <c r="W15" i="1"/>
  <c r="AE5" i="1"/>
  <c r="AE6" i="1"/>
  <c r="AE7" i="1"/>
  <c r="AE8" i="1"/>
  <c r="AE9" i="1"/>
  <c r="AE10" i="1"/>
  <c r="AE11" i="1"/>
  <c r="AE12" i="1"/>
  <c r="AE13" i="1"/>
  <c r="AE14" i="1"/>
  <c r="AE15" i="1"/>
  <c r="AE34" i="1"/>
  <c r="AI5" i="1"/>
  <c r="AI6" i="1"/>
  <c r="AI7" i="1"/>
  <c r="AI8" i="1"/>
  <c r="S4" i="1"/>
  <c r="P15" i="1"/>
  <c r="S12" i="1"/>
  <c r="S10" i="1"/>
  <c r="S8" i="1"/>
  <c r="Q6" i="1"/>
  <c r="T15" i="1"/>
  <c r="V4" i="1"/>
  <c r="AA34" i="1"/>
  <c r="Y15" i="1"/>
  <c r="AB13" i="1"/>
  <c r="Y12" i="1"/>
  <c r="AA10" i="1"/>
  <c r="X9" i="1"/>
  <c r="Z7" i="1"/>
  <c r="AB5" i="1"/>
  <c r="AF4" i="1"/>
  <c r="AH15" i="1"/>
  <c r="AJ13" i="1"/>
  <c r="AG12" i="1"/>
  <c r="AI10" i="1"/>
  <c r="AF9" i="1"/>
  <c r="AF7" i="1"/>
  <c r="AF5" i="1"/>
</calcChain>
</file>

<file path=xl/sharedStrings.xml><?xml version="1.0" encoding="utf-8"?>
<sst xmlns="http://schemas.openxmlformats.org/spreadsheetml/2006/main" count="507" uniqueCount="253">
  <si>
    <t>Popis</t>
  </si>
  <si>
    <t>VS</t>
  </si>
  <si>
    <t>Zaplaceno z</t>
  </si>
  <si>
    <t>Krajské volby STČ</t>
  </si>
  <si>
    <t>Krajské volby PAK</t>
  </si>
  <si>
    <t>Krajské volby KVK</t>
  </si>
  <si>
    <t>Krajské volby PLZ</t>
  </si>
  <si>
    <t>Krajské volby MSK</t>
  </si>
  <si>
    <t>Limit kampaně (mio. Kč)</t>
  </si>
  <si>
    <t>Krajské volby OLK</t>
  </si>
  <si>
    <t>Krajské volby VYS</t>
  </si>
  <si>
    <t>Krajské volby JČK</t>
  </si>
  <si>
    <t>Krajské volby ZLK</t>
  </si>
  <si>
    <t>Krajské volby JHM</t>
  </si>
  <si>
    <t>Krajské volby KHK</t>
  </si>
  <si>
    <t>Krajské volby USK</t>
  </si>
  <si>
    <t>Senátní volby - Balatka</t>
  </si>
  <si>
    <t>Senátní volby - Drozd</t>
  </si>
  <si>
    <t>Senátní volby - Kroc</t>
  </si>
  <si>
    <t>Senátní volby - Picka</t>
  </si>
  <si>
    <t>Senátní volby - Thoma</t>
  </si>
  <si>
    <t>Senátní volby - Drahoš</t>
  </si>
  <si>
    <t>Senátní volby - Bárta</t>
  </si>
  <si>
    <t>Senátní volby - Liška</t>
  </si>
  <si>
    <t>Senátní volby - Lochman</t>
  </si>
  <si>
    <t>Senátní volby - Žáková</t>
  </si>
  <si>
    <t>Senátní volby - Osička</t>
  </si>
  <si>
    <t>Senátní volby - Zabloudil</t>
  </si>
  <si>
    <t>Senátní volby - Naiclerová</t>
  </si>
  <si>
    <t>Senátní volby - Rataj</t>
  </si>
  <si>
    <t>Senátní volby - Horváth</t>
  </si>
  <si>
    <t>Dodavatel/zaměstnanec</t>
  </si>
  <si>
    <t>Šich Jakub</t>
  </si>
  <si>
    <t>Volební manažer</t>
  </si>
  <si>
    <t>Reinöhl Filip</t>
  </si>
  <si>
    <t>Sociální sítě - manažer</t>
  </si>
  <si>
    <t>Celková částka</t>
  </si>
  <si>
    <t>Částka k rozdělení</t>
  </si>
  <si>
    <t>2402791529 / 2010</t>
  </si>
  <si>
    <t>2602791531 / 2010</t>
  </si>
  <si>
    <t>2002822592 / 2010</t>
  </si>
  <si>
    <t>správa sociálních sítí 06/2024 - Ústecký kraj</t>
  </si>
  <si>
    <t>mediální prezentace 06/2024 - Pardubický kraj</t>
  </si>
  <si>
    <t>příspěvek za PR služby 06/2024 - Olomoucký kraj</t>
  </si>
  <si>
    <t>manažer mediálního týmu 06/2024</t>
  </si>
  <si>
    <t xml:space="preserve"> PR služby 06/2024 - Karlovarský kraj</t>
  </si>
  <si>
    <t>PR služby pro hejtmana Petra Kulhánka 06/2024 - Karlovarský kraj</t>
  </si>
  <si>
    <t>Petr Slezák</t>
  </si>
  <si>
    <t>Petr Nutil</t>
  </si>
  <si>
    <t xml:space="preserve">Mgr. Lukáš Novák </t>
  </si>
  <si>
    <t xml:space="preserve">Mgr. Alena Hálková </t>
  </si>
  <si>
    <t xml:space="preserve">Tkáč Miroslav </t>
  </si>
  <si>
    <t xml:space="preserve">Ing. Anna Volfová </t>
  </si>
  <si>
    <t>Mediální analytik</t>
  </si>
  <si>
    <t>Sociální sítě a mediální činnost - KVK</t>
  </si>
  <si>
    <t>2801295581 / 2010</t>
  </si>
  <si>
    <t>2401283100 / 2010</t>
  </si>
  <si>
    <t>služby volebního manažera 01/2024 - Olomoucký kraj</t>
  </si>
  <si>
    <t>služby volebního manažera 02/2024 - Olomoucký kraj</t>
  </si>
  <si>
    <t xml:space="preserve"> konzultace ke krajské kampani - Středočeský kraj</t>
  </si>
  <si>
    <t>krajský průzkum (kvantita) - Olomoucký kraj</t>
  </si>
  <si>
    <t xml:space="preserve">Tomáš Nakládal </t>
  </si>
  <si>
    <t xml:space="preserve">Patrik Kuba </t>
  </si>
  <si>
    <t xml:space="preserve">STEMMARK, a.s. </t>
  </si>
  <si>
    <t>služby volebního manažera 03/2024 - Olomoucký kraj</t>
  </si>
  <si>
    <t xml:space="preserve"> konzultace ke krajské kampani 03/2024 - Olomoucký kraj</t>
  </si>
  <si>
    <t>Patrik Kuba</t>
  </si>
  <si>
    <t xml:space="preserve">Editace videí </t>
  </si>
  <si>
    <t>Koordinace krajské volby</t>
  </si>
  <si>
    <t>Havlíková Jana - DPP</t>
  </si>
  <si>
    <t>Holovská Michaela - DPP</t>
  </si>
  <si>
    <t>Králová Magdaléna - DPP</t>
  </si>
  <si>
    <t>Sas Anna - DPP</t>
  </si>
  <si>
    <t>Třiska Jan - DPP</t>
  </si>
  <si>
    <t>Šambergerová (Procházková) Anna</t>
  </si>
  <si>
    <t>Nákup: FACEBK *SKM9W88SG2,  4 Grand Canal Square, fb.me/ads, 2, IRL, dne 24.7.2024, částka  977.25 CZK</t>
  </si>
  <si>
    <t>Nákup: FACEBK *KAPYJAURG2,  4 Grand Canal Square, fb.me/ads, 2, IRL, dne 24.8.2024, částka  1280.11 CZK</t>
  </si>
  <si>
    <t>Nákup: FACEBK *TCV4BCURG2,  4 Grand Canal Square, fb.me/ads, 2, IRL, dne 20.9.2024, částka  3071.82 CZK</t>
  </si>
  <si>
    <t>Nákup: FACEBK *JAEUUBGSG2,  4 Grand Canal Square, fb.me/ads, 2, IRL, dne 24.9.2024, částka  1162.73 CZK</t>
  </si>
  <si>
    <t>2102791543 / 2010</t>
  </si>
  <si>
    <t xml:space="preserve">Jiří Ptáčník </t>
  </si>
  <si>
    <t xml:space="preserve">Ornest Šimon </t>
  </si>
  <si>
    <t xml:space="preserve">Petr Slezák </t>
  </si>
  <si>
    <t xml:space="preserve">Petr Nutil </t>
  </si>
  <si>
    <t xml:space="preserve">Josef Majnek </t>
  </si>
  <si>
    <t xml:space="preserve">Buzz production s.r.o. </t>
  </si>
  <si>
    <t xml:space="preserve">ReklamniTechnologie.cz s.r.o. </t>
  </si>
  <si>
    <t xml:space="preserve">Václav Klaška </t>
  </si>
  <si>
    <t xml:space="preserve">David Záruba </t>
  </si>
  <si>
    <t xml:space="preserve"> fotografické služby , Moravskoslezský kraj</t>
  </si>
  <si>
    <t xml:space="preserve"> správa FB, IG, copywriting 07/2024 , Praha</t>
  </si>
  <si>
    <t xml:space="preserve">  příspěvek za PR služby 07/2024 , Olomoucký kraj</t>
  </si>
  <si>
    <t xml:space="preserve"> PR služby pro hejtmana Petra Kulhánka 07/2024 , Karlovarský kraj</t>
  </si>
  <si>
    <t xml:space="preserve"> PR služby 07/2024 , Karlovarský kraj</t>
  </si>
  <si>
    <t xml:space="preserve"> manažer mediálního týmu 07/2024</t>
  </si>
  <si>
    <t xml:space="preserve"> mediální prezentace 07/2024 , Pardubický kraj</t>
  </si>
  <si>
    <t xml:space="preserve">  příspěvek za PR služby 08/2024 , Olomoucký kraj</t>
  </si>
  <si>
    <t xml:space="preserve"> PR služby pro hejtmana Petra Kulhánka 08/2024 , Karlovarský kraj</t>
  </si>
  <si>
    <t xml:space="preserve"> správa FB, IG, copywriting 08/2024 , Praha</t>
  </si>
  <si>
    <t xml:space="preserve"> mediální prezentace 08/2024 , Pardubický kraj</t>
  </si>
  <si>
    <t xml:space="preserve"> fotografické a audiovizuální služby , Karlovarský kraj</t>
  </si>
  <si>
    <t xml:space="preserve"> manažer mediálního týmu 08/2024</t>
  </si>
  <si>
    <t xml:space="preserve"> úprava webových stránek, aktualizace systému , Praha</t>
  </si>
  <si>
    <t xml:space="preserve"> plackovačka (záloha) , Praha</t>
  </si>
  <si>
    <t xml:space="preserve"> správa FB, IG, copywriting 09/2024 , Praha</t>
  </si>
  <si>
    <t xml:space="preserve"> manažer mediálního týmu 09/2024</t>
  </si>
  <si>
    <t xml:space="preserve"> reklamní propisky a bloky</t>
  </si>
  <si>
    <t xml:space="preserve"> PR služby pro hejtmana Petra Kulhánka 09/2024 , Karlovarský kraj</t>
  </si>
  <si>
    <t xml:space="preserve"> mediální prezentace 09/2024 , Pardubický kraj</t>
  </si>
  <si>
    <t xml:space="preserve">  příspěvek za PR služby 09/2024 , Olomoucký kraj</t>
  </si>
  <si>
    <t xml:space="preserve"> mediální prezentace a PR 08/2024 , Pardubický kraj</t>
  </si>
  <si>
    <t xml:space="preserve"> mediální prezentace a PR 09/2024 , Pardubický kraj</t>
  </si>
  <si>
    <t>srpen 2024</t>
  </si>
  <si>
    <t xml:space="preserve">CCS Česká společnost pro platební karty s.r.o. </t>
  </si>
  <si>
    <t>září 2024</t>
  </si>
  <si>
    <t>CCS Česká společnost pro platební karty s.r.o.</t>
  </si>
  <si>
    <t>kartou</t>
  </si>
  <si>
    <t>Facebook</t>
  </si>
  <si>
    <t xml:space="preserve"> vizážistické služby</t>
  </si>
  <si>
    <t xml:space="preserve"> fotografie</t>
  </si>
  <si>
    <t xml:space="preserve"> krajské volby</t>
  </si>
  <si>
    <t xml:space="preserve"> fotografické služby</t>
  </si>
  <si>
    <t xml:space="preserve"> činnost volebního koordinátora 06/2024</t>
  </si>
  <si>
    <t xml:space="preserve"> vedoucí community týmu 06/2024</t>
  </si>
  <si>
    <t xml:space="preserve"> služby volebního koordinátora 06/2024</t>
  </si>
  <si>
    <t xml:space="preserve"> správa sociálních sítí 06/2024</t>
  </si>
  <si>
    <t xml:space="preserve"> výroba střechy na stan, tisk</t>
  </si>
  <si>
    <t xml:space="preserve"> vedoucí community týmu 07/2024</t>
  </si>
  <si>
    <t xml:space="preserve"> fotografické služby 07/2024</t>
  </si>
  <si>
    <t xml:space="preserve"> služby volebního koordinátora 07/2024</t>
  </si>
  <si>
    <t xml:space="preserve"> poskytnuté služby v měsíci 07/2024</t>
  </si>
  <si>
    <t xml:space="preserve"> administrativní a analytická činnost pro poslanecký klub 07/2024</t>
  </si>
  <si>
    <t xml:space="preserve"> PR služby pro poslanecký klub STAN 07/2024</t>
  </si>
  <si>
    <t xml:space="preserve"> správa sociálních sítí 07/2024</t>
  </si>
  <si>
    <t xml:space="preserve"> management sociálních sítí 07/2024</t>
  </si>
  <si>
    <t xml:space="preserve"> činnost volebního koordinátora 07/2024</t>
  </si>
  <si>
    <t xml:space="preserve"> zábor</t>
  </si>
  <si>
    <t xml:space="preserve"> občerstvení</t>
  </si>
  <si>
    <t xml:space="preserve"> vedoucí community týmu 08/2024</t>
  </si>
  <si>
    <t xml:space="preserve"> administrativní a analytická činnost pro poslanecký klub 06/2024</t>
  </si>
  <si>
    <t xml:space="preserve"> tiskové služby</t>
  </si>
  <si>
    <t xml:space="preserve"> fotografické a audiovizuální služby</t>
  </si>
  <si>
    <t xml:space="preserve"> fotografické služby 08/2024</t>
  </si>
  <si>
    <t xml:space="preserve"> poskytnuté služby v měsíci 08/2024</t>
  </si>
  <si>
    <t xml:space="preserve"> tiskové služby (plachty pí. Pecková)</t>
  </si>
  <si>
    <t xml:space="preserve"> služby volebního koordinátora 08/2024</t>
  </si>
  <si>
    <t xml:space="preserve"> PR služby pro poslanecký klub STAN 08/2024</t>
  </si>
  <si>
    <t xml:space="preserve"> administrativní a analytická činnost pro poslanecký klub 08/2024</t>
  </si>
  <si>
    <t xml:space="preserve"> správa sociálních sítí 08/2024</t>
  </si>
  <si>
    <t xml:space="preserve"> produkční zajištění stánku na JarmarQu 2024</t>
  </si>
  <si>
    <t xml:space="preserve"> technické zajištění akce, pronájem prezentační techniky</t>
  </si>
  <si>
    <t xml:space="preserve"> grafické práce 08/2024</t>
  </si>
  <si>
    <t xml:space="preserve"> grafické práce 07/2024</t>
  </si>
  <si>
    <t xml:space="preserve"> činnost volebního koordinátora 08/2024</t>
  </si>
  <si>
    <t xml:space="preserve"> tiskové služby (samolepky)</t>
  </si>
  <si>
    <t xml:space="preserve"> audiovizuální produkce</t>
  </si>
  <si>
    <t xml:space="preserve"> postprodukce medailonků pro krajské volby</t>
  </si>
  <si>
    <t xml:space="preserve"> management sociálních sítí 08/2024</t>
  </si>
  <si>
    <t xml:space="preserve"> kávový catering</t>
  </si>
  <si>
    <t xml:space="preserve"> ubytování včetně parkovného</t>
  </si>
  <si>
    <t xml:space="preserve"> organizační zajištění vyhlášení výsledků voleb</t>
  </si>
  <si>
    <t xml:space="preserve"> služby volebního koordinátora 09/2024</t>
  </si>
  <si>
    <t xml:space="preserve"> vedoucí community týmu 09/2024</t>
  </si>
  <si>
    <t xml:space="preserve"> zajištění občerstvení</t>
  </si>
  <si>
    <t xml:space="preserve"> technická produkce a streaming Zahájení kampaně Krajské volby 2024</t>
  </si>
  <si>
    <t xml:space="preserve"> administrativní a analytická činnost pro poslanecký klub 09/2024</t>
  </si>
  <si>
    <t xml:space="preserve"> činnost volebního koordinátora 09/2024</t>
  </si>
  <si>
    <t xml:space="preserve"> grafické práce 09/2024</t>
  </si>
  <si>
    <t xml:space="preserve"> PR služby pro poslanecký klub STAN 09/2024</t>
  </si>
  <si>
    <t xml:space="preserve"> fotografické služby 09/2024</t>
  </si>
  <si>
    <t xml:space="preserve"> management sociálních sítí 09/2024</t>
  </si>
  <si>
    <t xml:space="preserve"> poskytnuté služby v měsíci 09/2024</t>
  </si>
  <si>
    <t xml:space="preserve"> správa sociálních sítí 09/2024</t>
  </si>
  <si>
    <t xml:space="preserve"> technické zajištění volebního štábu</t>
  </si>
  <si>
    <t xml:space="preserve"> focení reportážních fotografií ve volebním štábu krajských voleb</t>
  </si>
  <si>
    <t xml:space="preserve"> poradenské služby</t>
  </si>
  <si>
    <t xml:space="preserve"> tiskové služby (brožury) </t>
  </si>
  <si>
    <t>grafické práce 6/2024</t>
  </si>
  <si>
    <t>tiskové služby (kappa desky, bannery)</t>
  </si>
  <si>
    <t xml:space="preserve"> administrativní služby a mediální konzultace 06-07/2024</t>
  </si>
  <si>
    <t xml:space="preserve"> promostolky, tisk</t>
  </si>
  <si>
    <t xml:space="preserve">Eva Hrušková </t>
  </si>
  <si>
    <t xml:space="preserve">Weiner Jiří </t>
  </si>
  <si>
    <t xml:space="preserve">Hatašová Lenka </t>
  </si>
  <si>
    <t xml:space="preserve">BeefBrothers, s.r.o. </t>
  </si>
  <si>
    <t xml:space="preserve">Kučera Dominik </t>
  </si>
  <si>
    <t xml:space="preserve">Vojtěch Kapounek </t>
  </si>
  <si>
    <t xml:space="preserve">Jan Pekárek </t>
  </si>
  <si>
    <t xml:space="preserve">Herzán Ondřej </t>
  </si>
  <si>
    <t xml:space="preserve">Matěj Tyč </t>
  </si>
  <si>
    <t xml:space="preserve">Matěj Brýdl </t>
  </si>
  <si>
    <t xml:space="preserve">Top Advert, s.r.o. </t>
  </si>
  <si>
    <t xml:space="preserve">Daniela Kaiserová </t>
  </si>
  <si>
    <t xml:space="preserve">Aneta Cermanová </t>
  </si>
  <si>
    <t xml:space="preserve">Štěpán Kubičina </t>
  </si>
  <si>
    <t xml:space="preserve">Vojtěch Zelenka  </t>
  </si>
  <si>
    <t xml:space="preserve">Johana Bázlerová </t>
  </si>
  <si>
    <t xml:space="preserve">Jan Kára </t>
  </si>
  <si>
    <t xml:space="preserve">Městská část Praha 5 </t>
  </si>
  <si>
    <t xml:space="preserve">Libeřské lahůdky a.s. </t>
  </si>
  <si>
    <t xml:space="preserve">Aleš Král </t>
  </si>
  <si>
    <t xml:space="preserve">Prague Pride z.s. </t>
  </si>
  <si>
    <t xml:space="preserve">JOINMUSIC s.r.o. </t>
  </si>
  <si>
    <t xml:space="preserve">Petra Süsserová </t>
  </si>
  <si>
    <t xml:space="preserve">Petr Vaněk </t>
  </si>
  <si>
    <t xml:space="preserve">Tomáš Fiala </t>
  </si>
  <si>
    <t xml:space="preserve">Unicorn Army s.r.o. </t>
  </si>
  <si>
    <t xml:space="preserve">Ondřej Abrahámek </t>
  </si>
  <si>
    <t xml:space="preserve">IKA,spol.s r.o. </t>
  </si>
  <si>
    <t xml:space="preserve">Mgr. Vlasta Urbánková </t>
  </si>
  <si>
    <t xml:space="preserve">Natálie Dostálová </t>
  </si>
  <si>
    <t xml:space="preserve">Global Catering, s.r.o. </t>
  </si>
  <si>
    <t xml:space="preserve">gen live production s.r.o. </t>
  </si>
  <si>
    <t xml:space="preserve">Studio 66 &amp; Partners s.r.o. </t>
  </si>
  <si>
    <t xml:space="preserve">Jakub Křenek </t>
  </si>
  <si>
    <t xml:space="preserve">Maven Consultancy s.r.o. </t>
  </si>
  <si>
    <t xml:space="preserve">ZA ŘEKOU s.r.o. </t>
  </si>
  <si>
    <t>mediální prezentace 09/2024 - Pardubický kraj</t>
  </si>
  <si>
    <t xml:space="preserve"> velký srovnávací výzkum veřejného mínění napříč kraji</t>
  </si>
  <si>
    <t>2802791536 / 2010</t>
  </si>
  <si>
    <t>2402836862 / 2010</t>
  </si>
  <si>
    <t>2102791535 / 2010</t>
  </si>
  <si>
    <t>2202791540 / 2010</t>
  </si>
  <si>
    <t>2102860246 / 2010</t>
  </si>
  <si>
    <t xml:space="preserve">Senátní volby - Fischer </t>
  </si>
  <si>
    <t>(nefinanční pro TOP 09)</t>
  </si>
  <si>
    <t xml:space="preserve">Senátní volby - Tecl </t>
  </si>
  <si>
    <t>(nefinanční pro ODS)</t>
  </si>
  <si>
    <t>2402918729 / 2010</t>
  </si>
  <si>
    <t>2002910322 / 2010</t>
  </si>
  <si>
    <t>2202918708 / 2010</t>
  </si>
  <si>
    <t>2302892234 / 2010</t>
  </si>
  <si>
    <t>2202918716 / 2010</t>
  </si>
  <si>
    <t>2802918680 / 2010</t>
  </si>
  <si>
    <t>(nefinanční dar pro SLK)</t>
  </si>
  <si>
    <t>Krajské volby - LBK</t>
  </si>
  <si>
    <t>AgE - reklamní agentura</t>
  </si>
  <si>
    <t>pronájem reklamních ploch</t>
  </si>
  <si>
    <t>Poznámky</t>
  </si>
  <si>
    <t>Petr Čermák - BalonkyPraha.cz</t>
  </si>
  <si>
    <t>Helium</t>
  </si>
  <si>
    <t>Dopravní podnik měst Chomutova a Jirkova</t>
  </si>
  <si>
    <t>Railreklam</t>
  </si>
  <si>
    <t>instalace plakátů</t>
  </si>
  <si>
    <t>Azus Březová</t>
  </si>
  <si>
    <t>Turnovsko v akci</t>
  </si>
  <si>
    <t>CTT media</t>
  </si>
  <si>
    <t>plachty</t>
  </si>
  <si>
    <t>reklama</t>
  </si>
  <si>
    <t>inzerce</t>
  </si>
  <si>
    <t>billboardy</t>
  </si>
  <si>
    <t>plakáty tisk</t>
  </si>
  <si>
    <t>Petra Süsserová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</si>
</sst>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CZK&quot;_-;\-* #,##0.00\ &quot;CZK&quot;_-;_-* &quot;-&quot;??\ &quot;CZK&quot;_-;_-@_-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2" fillId="0" borderId="0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 wrapText="1"/>
    </xf>
    <xf numFmtId="44" fontId="0" fillId="0" borderId="0" xfId="1" applyFont="1" applyFill="1" applyAlignment="1">
      <alignment vertical="center" wrapText="1"/>
    </xf>
    <xf numFmtId="44" fontId="0" fillId="0" borderId="0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44" fontId="0" fillId="0" borderId="0" xfId="1" applyFont="1" applyFill="1"/>
    <xf numFmtId="4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8E21-A2BA-3B4C-A1E5-E9FC9896229A}">
  <dimension ref="A1:AK152"/>
  <sheetViews>
    <sheetView tabSelected="1" topLeftCell="K141" zoomScale="82" zoomScaleNormal="110" workbookViewId="0">
      <selection activeCell="U155" sqref="U155"/>
    </sheetView>
  </sheetViews>
  <sheetFormatPr baseColWidth="10" defaultRowHeight="16" x14ac:dyDescent="0.2"/>
  <cols>
    <col min="1" max="1" width="29.83203125" style="2" customWidth="1"/>
    <col min="2" max="2" width="44.83203125" style="2" customWidth="1"/>
    <col min="3" max="3" width="11.6640625" style="2" bestFit="1" customWidth="1"/>
    <col min="4" max="4" width="17.6640625" style="3" bestFit="1" customWidth="1"/>
    <col min="5" max="5" width="30" style="3" bestFit="1" customWidth="1"/>
    <col min="6" max="6" width="17.33203125" style="2" bestFit="1" customWidth="1"/>
    <col min="7" max="7" width="16.5" style="2" customWidth="1"/>
    <col min="8" max="11" width="7.5" style="2" customWidth="1"/>
    <col min="12" max="12" width="7.83203125" style="2" customWidth="1"/>
    <col min="13" max="13" width="9.6640625" style="2" customWidth="1"/>
    <col min="14" max="14" width="17.33203125" style="2" bestFit="1" customWidth="1"/>
    <col min="15" max="16" width="18" style="2" customWidth="1"/>
    <col min="17" max="17" width="17.33203125" style="2" customWidth="1"/>
    <col min="18" max="18" width="18" style="2" customWidth="1"/>
    <col min="19" max="19" width="17.6640625" style="2" customWidth="1"/>
    <col min="20" max="28" width="13.83203125" style="2" customWidth="1"/>
    <col min="29" max="34" width="18.5" style="2" customWidth="1"/>
    <col min="35" max="35" width="20.5" style="2" customWidth="1"/>
    <col min="36" max="36" width="17.5" style="2" customWidth="1"/>
    <col min="37" max="37" width="14.83203125" style="2" customWidth="1"/>
    <col min="38" max="16384" width="10.83203125" style="2"/>
  </cols>
  <sheetData>
    <row r="1" spans="1:37" ht="17" x14ac:dyDescent="0.2">
      <c r="A1" s="2" t="s">
        <v>8</v>
      </c>
      <c r="D1" s="4"/>
      <c r="E1" s="5"/>
      <c r="G1" s="2">
        <f>SUM(H1:AJ1)</f>
        <v>121</v>
      </c>
      <c r="H1" s="15">
        <v>28</v>
      </c>
      <c r="I1" s="15"/>
      <c r="J1" s="15"/>
      <c r="K1" s="15"/>
      <c r="L1" s="15">
        <v>14</v>
      </c>
      <c r="M1" s="15"/>
      <c r="N1" s="2">
        <v>7</v>
      </c>
      <c r="O1" s="2">
        <v>7</v>
      </c>
      <c r="P1" s="2">
        <v>7</v>
      </c>
      <c r="Q1" s="2">
        <v>7</v>
      </c>
      <c r="R1" s="2">
        <v>7</v>
      </c>
      <c r="S1" s="2">
        <v>7</v>
      </c>
      <c r="T1" s="2">
        <v>2</v>
      </c>
      <c r="U1" s="2">
        <v>2</v>
      </c>
      <c r="V1" s="2">
        <v>2.5</v>
      </c>
      <c r="W1" s="2">
        <v>2</v>
      </c>
      <c r="X1" s="2">
        <v>2</v>
      </c>
      <c r="Y1" s="2">
        <v>2.5</v>
      </c>
      <c r="Z1" s="2">
        <v>2</v>
      </c>
      <c r="AA1" s="2">
        <v>2</v>
      </c>
      <c r="AB1" s="2">
        <v>2</v>
      </c>
      <c r="AC1" s="2">
        <v>2</v>
      </c>
      <c r="AD1" s="2">
        <v>2.5</v>
      </c>
      <c r="AE1" s="2">
        <v>2.5</v>
      </c>
      <c r="AF1" s="2">
        <v>2.5</v>
      </c>
      <c r="AG1" s="2">
        <v>2</v>
      </c>
      <c r="AH1" s="2">
        <v>2</v>
      </c>
      <c r="AI1" s="2">
        <v>2</v>
      </c>
      <c r="AJ1" s="2">
        <v>2.5</v>
      </c>
    </row>
    <row r="2" spans="1:37" ht="34" x14ac:dyDescent="0.2">
      <c r="D2" s="4"/>
      <c r="E2" s="5"/>
      <c r="H2" s="14" t="s">
        <v>38</v>
      </c>
      <c r="I2" s="14"/>
      <c r="J2" s="14"/>
      <c r="K2" s="14"/>
      <c r="L2" s="14" t="s">
        <v>39</v>
      </c>
      <c r="M2" s="14"/>
      <c r="N2" s="2" t="s">
        <v>40</v>
      </c>
      <c r="O2" s="2" t="s">
        <v>219</v>
      </c>
      <c r="P2" s="2" t="s">
        <v>220</v>
      </c>
      <c r="Q2" s="2" t="s">
        <v>221</v>
      </c>
      <c r="R2" s="2" t="s">
        <v>222</v>
      </c>
      <c r="S2" s="2" t="s">
        <v>223</v>
      </c>
      <c r="T2" s="14" t="s">
        <v>79</v>
      </c>
      <c r="U2" s="14"/>
      <c r="V2" s="14"/>
      <c r="W2" s="14"/>
      <c r="X2" s="14"/>
      <c r="Y2" s="14"/>
      <c r="Z2" s="14"/>
      <c r="AA2" s="14"/>
      <c r="AB2" s="14"/>
      <c r="AC2" s="2" t="s">
        <v>228</v>
      </c>
      <c r="AD2" s="2" t="s">
        <v>229</v>
      </c>
      <c r="AE2" s="2" t="s">
        <v>230</v>
      </c>
      <c r="AF2" s="2" t="s">
        <v>231</v>
      </c>
      <c r="AG2" s="2" t="s">
        <v>232</v>
      </c>
      <c r="AH2" s="2" t="s">
        <v>233</v>
      </c>
      <c r="AI2" s="2" t="s">
        <v>225</v>
      </c>
      <c r="AJ2" s="2" t="s">
        <v>227</v>
      </c>
      <c r="AK2" s="2" t="s">
        <v>234</v>
      </c>
    </row>
    <row r="3" spans="1:37" ht="51" x14ac:dyDescent="0.2">
      <c r="A3" s="6" t="s">
        <v>31</v>
      </c>
      <c r="B3" s="6" t="s">
        <v>0</v>
      </c>
      <c r="C3" s="6" t="s">
        <v>1</v>
      </c>
      <c r="D3" s="1" t="s">
        <v>36</v>
      </c>
      <c r="E3" s="1" t="s">
        <v>37</v>
      </c>
      <c r="F3" s="6" t="s">
        <v>2</v>
      </c>
      <c r="G3" s="6" t="s">
        <v>238</v>
      </c>
      <c r="H3" s="6" t="s">
        <v>3</v>
      </c>
      <c r="I3" s="6" t="s">
        <v>4</v>
      </c>
      <c r="J3" s="7" t="s">
        <v>5</v>
      </c>
      <c r="K3" s="7" t="s">
        <v>6</v>
      </c>
      <c r="L3" s="7" t="s">
        <v>10</v>
      </c>
      <c r="M3" s="7" t="s">
        <v>9</v>
      </c>
      <c r="N3" s="7" t="s">
        <v>7</v>
      </c>
      <c r="O3" s="7" t="s">
        <v>11</v>
      </c>
      <c r="P3" s="7" t="s">
        <v>12</v>
      </c>
      <c r="Q3" s="7" t="s">
        <v>13</v>
      </c>
      <c r="R3" s="7" t="s">
        <v>14</v>
      </c>
      <c r="S3" s="7" t="s">
        <v>15</v>
      </c>
      <c r="T3" s="7" t="s">
        <v>16</v>
      </c>
      <c r="U3" s="7" t="s">
        <v>17</v>
      </c>
      <c r="V3" s="7" t="s">
        <v>18</v>
      </c>
      <c r="W3" s="7" t="s">
        <v>19</v>
      </c>
      <c r="X3" s="7" t="s">
        <v>23</v>
      </c>
      <c r="Y3" s="7" t="s">
        <v>25</v>
      </c>
      <c r="Z3" s="7" t="s">
        <v>26</v>
      </c>
      <c r="AA3" s="7" t="s">
        <v>27</v>
      </c>
      <c r="AB3" s="7" t="s">
        <v>30</v>
      </c>
      <c r="AC3" s="7" t="s">
        <v>20</v>
      </c>
      <c r="AD3" s="7" t="s">
        <v>21</v>
      </c>
      <c r="AE3" s="7" t="s">
        <v>22</v>
      </c>
      <c r="AF3" s="7" t="s">
        <v>24</v>
      </c>
      <c r="AG3" s="7" t="s">
        <v>28</v>
      </c>
      <c r="AH3" s="7" t="s">
        <v>29</v>
      </c>
      <c r="AI3" s="7" t="s">
        <v>224</v>
      </c>
      <c r="AJ3" s="7" t="s">
        <v>226</v>
      </c>
      <c r="AK3" s="7" t="s">
        <v>235</v>
      </c>
    </row>
    <row r="4" spans="1:37" ht="17" x14ac:dyDescent="0.2">
      <c r="A4" s="2" t="s">
        <v>32</v>
      </c>
      <c r="B4" s="2" t="s">
        <v>33</v>
      </c>
      <c r="C4" s="2">
        <v>6</v>
      </c>
      <c r="D4" s="4">
        <f>53800+4842+13343</f>
        <v>71985</v>
      </c>
      <c r="E4" s="4">
        <f>D4/2</f>
        <v>35992.5</v>
      </c>
      <c r="F4" s="2" t="s">
        <v>55</v>
      </c>
      <c r="G4" s="4"/>
      <c r="H4" s="13">
        <f t="shared" ref="H4:H15" si="0">$H$1/$G$1*$E4</f>
        <v>8328.8429752066113</v>
      </c>
      <c r="I4" s="14"/>
      <c r="J4" s="14"/>
      <c r="K4" s="14"/>
      <c r="L4" s="13">
        <f t="shared" ref="L4:L15" si="1">$L$1/$G$1*$E4</f>
        <v>4164.4214876033056</v>
      </c>
      <c r="M4" s="14"/>
      <c r="N4" s="8">
        <f t="shared" ref="N4:N15" si="2">$N$1/$G$1*$E4</f>
        <v>2082.2107438016528</v>
      </c>
      <c r="O4" s="8">
        <f t="shared" ref="O4:O15" si="3">$O$1/$G$1*$E4</f>
        <v>2082.2107438016528</v>
      </c>
      <c r="P4" s="8">
        <f t="shared" ref="P4:P15" si="4">$P$1/$G$1*$E4</f>
        <v>2082.2107438016528</v>
      </c>
      <c r="Q4" s="8">
        <f t="shared" ref="Q4:Q15" si="5">$Q$1/$G$1*$E4</f>
        <v>2082.2107438016528</v>
      </c>
      <c r="R4" s="8">
        <f t="shared" ref="R4:R15" si="6">$R$1/$G$1*$E4</f>
        <v>2082.2107438016528</v>
      </c>
      <c r="S4" s="8">
        <f t="shared" ref="S4:S15" si="7">$S$1/$G$1*$E4</f>
        <v>2082.2107438016528</v>
      </c>
      <c r="T4" s="8">
        <f t="shared" ref="T4:T15" si="8">$T$1/$G$1*$E4</f>
        <v>594.91735537190084</v>
      </c>
      <c r="U4" s="8">
        <f t="shared" ref="U4:U15" si="9">$U$1/$G$1*$E4</f>
        <v>594.91735537190084</v>
      </c>
      <c r="V4" s="8">
        <f t="shared" ref="V4:V15" si="10">$V$1/$G$1*$E4</f>
        <v>743.64669421487611</v>
      </c>
      <c r="W4" s="8">
        <f t="shared" ref="W4:W15" si="11">$W$1/$G$1*$E4</f>
        <v>594.91735537190084</v>
      </c>
      <c r="X4" s="8">
        <f t="shared" ref="X4:X15" si="12">$X$1/$G$1*$E4</f>
        <v>594.91735537190084</v>
      </c>
      <c r="Y4" s="8">
        <f t="shared" ref="Y4:Y15" si="13">$Y$1/$G$1*$E4</f>
        <v>743.64669421487611</v>
      </c>
      <c r="Z4" s="8">
        <f t="shared" ref="Z4:Z15" si="14">$Z$1/$G$1*$E4</f>
        <v>594.91735537190084</v>
      </c>
      <c r="AA4" s="8">
        <f t="shared" ref="AA4:AA15" si="15">$AA$1/$G$1*$E4</f>
        <v>594.91735537190084</v>
      </c>
      <c r="AB4" s="8">
        <f t="shared" ref="AB4:AB15" si="16">$AB$1/$G$1*$E4</f>
        <v>594.91735537190084</v>
      </c>
      <c r="AC4" s="8">
        <f t="shared" ref="AC4:AC15" si="17">$AC$1/$G$1*$E4</f>
        <v>594.91735537190084</v>
      </c>
      <c r="AD4" s="8">
        <f t="shared" ref="AD4:AD15" si="18">$AD$1/$G$1*$E4</f>
        <v>743.64669421487611</v>
      </c>
      <c r="AE4" s="8">
        <f t="shared" ref="AE4:AE15" si="19">$AE$1/$G$1*$E4</f>
        <v>743.64669421487611</v>
      </c>
      <c r="AF4" s="8">
        <f t="shared" ref="AF4:AF15" si="20">$AF$1/$G$1*$E4</f>
        <v>743.64669421487611</v>
      </c>
      <c r="AG4" s="8">
        <f t="shared" ref="AG4:AG15" si="21">$AG$1/$G$1*$E4</f>
        <v>594.91735537190084</v>
      </c>
      <c r="AH4" s="8">
        <f t="shared" ref="AH4:AH15" si="22">$AH$1/$G$1*$E4</f>
        <v>594.91735537190084</v>
      </c>
      <c r="AI4" s="8">
        <f t="shared" ref="AI4:AI15" si="23">$AI$1/$G$1*$E4</f>
        <v>594.91735537190084</v>
      </c>
      <c r="AJ4" s="8">
        <f t="shared" ref="AJ4:AJ15" si="24">$AJ$1/$G$1*$E4</f>
        <v>743.64669421487611</v>
      </c>
    </row>
    <row r="5" spans="1:37" ht="17" x14ac:dyDescent="0.2">
      <c r="A5" s="2" t="s">
        <v>32</v>
      </c>
      <c r="B5" s="2" t="s">
        <v>33</v>
      </c>
      <c r="C5" s="2">
        <v>7</v>
      </c>
      <c r="D5" s="4">
        <v>72178</v>
      </c>
      <c r="E5" s="4">
        <f>D5</f>
        <v>72178</v>
      </c>
      <c r="F5" s="2" t="s">
        <v>55</v>
      </c>
      <c r="G5" s="4"/>
      <c r="H5" s="13">
        <f t="shared" si="0"/>
        <v>16702.347107438018</v>
      </c>
      <c r="I5" s="14"/>
      <c r="J5" s="14"/>
      <c r="K5" s="14"/>
      <c r="L5" s="13">
        <f t="shared" si="1"/>
        <v>8351.1735537190089</v>
      </c>
      <c r="M5" s="14"/>
      <c r="N5" s="8">
        <f t="shared" si="2"/>
        <v>4175.5867768595044</v>
      </c>
      <c r="O5" s="8">
        <f t="shared" si="3"/>
        <v>4175.5867768595044</v>
      </c>
      <c r="P5" s="8">
        <f t="shared" si="4"/>
        <v>4175.5867768595044</v>
      </c>
      <c r="Q5" s="8">
        <f t="shared" si="5"/>
        <v>4175.5867768595044</v>
      </c>
      <c r="R5" s="8">
        <f t="shared" si="6"/>
        <v>4175.5867768595044</v>
      </c>
      <c r="S5" s="8">
        <f t="shared" si="7"/>
        <v>4175.5867768595044</v>
      </c>
      <c r="T5" s="8">
        <f t="shared" si="8"/>
        <v>1193.0247933884298</v>
      </c>
      <c r="U5" s="8">
        <f t="shared" si="9"/>
        <v>1193.0247933884298</v>
      </c>
      <c r="V5" s="8">
        <f t="shared" si="10"/>
        <v>1491.2809917355373</v>
      </c>
      <c r="W5" s="8">
        <f t="shared" si="11"/>
        <v>1193.0247933884298</v>
      </c>
      <c r="X5" s="8">
        <f t="shared" si="12"/>
        <v>1193.0247933884298</v>
      </c>
      <c r="Y5" s="8">
        <f t="shared" si="13"/>
        <v>1491.2809917355373</v>
      </c>
      <c r="Z5" s="8">
        <f t="shared" si="14"/>
        <v>1193.0247933884298</v>
      </c>
      <c r="AA5" s="8">
        <f t="shared" si="15"/>
        <v>1193.0247933884298</v>
      </c>
      <c r="AB5" s="8">
        <f t="shared" si="16"/>
        <v>1193.0247933884298</v>
      </c>
      <c r="AC5" s="8">
        <f t="shared" si="17"/>
        <v>1193.0247933884298</v>
      </c>
      <c r="AD5" s="8">
        <f t="shared" si="18"/>
        <v>1491.2809917355373</v>
      </c>
      <c r="AE5" s="8">
        <f t="shared" si="19"/>
        <v>1491.2809917355373</v>
      </c>
      <c r="AF5" s="8">
        <f t="shared" si="20"/>
        <v>1491.2809917355373</v>
      </c>
      <c r="AG5" s="8">
        <f t="shared" si="21"/>
        <v>1193.0247933884298</v>
      </c>
      <c r="AH5" s="8">
        <f t="shared" si="22"/>
        <v>1193.0247933884298</v>
      </c>
      <c r="AI5" s="8">
        <f t="shared" si="23"/>
        <v>1193.0247933884298</v>
      </c>
      <c r="AJ5" s="8">
        <f t="shared" si="24"/>
        <v>1491.2809917355373</v>
      </c>
    </row>
    <row r="6" spans="1:37" ht="17" x14ac:dyDescent="0.2">
      <c r="A6" s="2" t="s">
        <v>32</v>
      </c>
      <c r="B6" s="2" t="s">
        <v>33</v>
      </c>
      <c r="C6" s="2">
        <v>8</v>
      </c>
      <c r="D6" s="4">
        <v>71985</v>
      </c>
      <c r="E6" s="4">
        <f>D6</f>
        <v>71985</v>
      </c>
      <c r="F6" s="2" t="s">
        <v>55</v>
      </c>
      <c r="G6" s="4"/>
      <c r="H6" s="13">
        <f t="shared" si="0"/>
        <v>16657.685950413223</v>
      </c>
      <c r="I6" s="14"/>
      <c r="J6" s="14"/>
      <c r="K6" s="14"/>
      <c r="L6" s="13">
        <f t="shared" si="1"/>
        <v>8328.8429752066113</v>
      </c>
      <c r="M6" s="14"/>
      <c r="N6" s="8">
        <f t="shared" si="2"/>
        <v>4164.4214876033056</v>
      </c>
      <c r="O6" s="8">
        <f t="shared" si="3"/>
        <v>4164.4214876033056</v>
      </c>
      <c r="P6" s="8">
        <f t="shared" si="4"/>
        <v>4164.4214876033056</v>
      </c>
      <c r="Q6" s="8">
        <f t="shared" si="5"/>
        <v>4164.4214876033056</v>
      </c>
      <c r="R6" s="8">
        <f t="shared" si="6"/>
        <v>4164.4214876033056</v>
      </c>
      <c r="S6" s="8">
        <f t="shared" si="7"/>
        <v>4164.4214876033056</v>
      </c>
      <c r="T6" s="8">
        <f t="shared" si="8"/>
        <v>1189.8347107438017</v>
      </c>
      <c r="U6" s="8">
        <f t="shared" si="9"/>
        <v>1189.8347107438017</v>
      </c>
      <c r="V6" s="8">
        <f t="shared" si="10"/>
        <v>1487.2933884297522</v>
      </c>
      <c r="W6" s="8">
        <f t="shared" si="11"/>
        <v>1189.8347107438017</v>
      </c>
      <c r="X6" s="8">
        <f t="shared" si="12"/>
        <v>1189.8347107438017</v>
      </c>
      <c r="Y6" s="8">
        <f t="shared" si="13"/>
        <v>1487.2933884297522</v>
      </c>
      <c r="Z6" s="8">
        <f t="shared" si="14"/>
        <v>1189.8347107438017</v>
      </c>
      <c r="AA6" s="8">
        <f t="shared" si="15"/>
        <v>1189.8347107438017</v>
      </c>
      <c r="AB6" s="8">
        <f t="shared" si="16"/>
        <v>1189.8347107438017</v>
      </c>
      <c r="AC6" s="8">
        <f t="shared" si="17"/>
        <v>1189.8347107438017</v>
      </c>
      <c r="AD6" s="8">
        <f t="shared" si="18"/>
        <v>1487.2933884297522</v>
      </c>
      <c r="AE6" s="8">
        <f t="shared" si="19"/>
        <v>1487.2933884297522</v>
      </c>
      <c r="AF6" s="8">
        <f t="shared" si="20"/>
        <v>1487.2933884297522</v>
      </c>
      <c r="AG6" s="8">
        <f t="shared" si="21"/>
        <v>1189.8347107438017</v>
      </c>
      <c r="AH6" s="8">
        <f t="shared" si="22"/>
        <v>1189.8347107438017</v>
      </c>
      <c r="AI6" s="8">
        <f t="shared" si="23"/>
        <v>1189.8347107438017</v>
      </c>
      <c r="AJ6" s="8">
        <f t="shared" si="24"/>
        <v>1487.2933884297522</v>
      </c>
    </row>
    <row r="7" spans="1:37" ht="17" x14ac:dyDescent="0.2">
      <c r="A7" s="2" t="s">
        <v>32</v>
      </c>
      <c r="B7" s="2" t="s">
        <v>33</v>
      </c>
      <c r="C7" s="2">
        <v>9</v>
      </c>
      <c r="D7" s="4">
        <v>71985</v>
      </c>
      <c r="E7" s="4">
        <f>D7</f>
        <v>71985</v>
      </c>
      <c r="F7" s="2" t="s">
        <v>55</v>
      </c>
      <c r="G7" s="4"/>
      <c r="H7" s="13">
        <f t="shared" si="0"/>
        <v>16657.685950413223</v>
      </c>
      <c r="I7" s="14"/>
      <c r="J7" s="14"/>
      <c r="K7" s="14"/>
      <c r="L7" s="13">
        <f t="shared" si="1"/>
        <v>8328.8429752066113</v>
      </c>
      <c r="M7" s="14"/>
      <c r="N7" s="8">
        <f t="shared" si="2"/>
        <v>4164.4214876033056</v>
      </c>
      <c r="O7" s="8">
        <f t="shared" si="3"/>
        <v>4164.4214876033056</v>
      </c>
      <c r="P7" s="8">
        <f t="shared" si="4"/>
        <v>4164.4214876033056</v>
      </c>
      <c r="Q7" s="8">
        <f t="shared" si="5"/>
        <v>4164.4214876033056</v>
      </c>
      <c r="R7" s="8">
        <f t="shared" si="6"/>
        <v>4164.4214876033056</v>
      </c>
      <c r="S7" s="8">
        <f t="shared" si="7"/>
        <v>4164.4214876033056</v>
      </c>
      <c r="T7" s="8">
        <f t="shared" si="8"/>
        <v>1189.8347107438017</v>
      </c>
      <c r="U7" s="8">
        <f t="shared" si="9"/>
        <v>1189.8347107438017</v>
      </c>
      <c r="V7" s="8">
        <f t="shared" si="10"/>
        <v>1487.2933884297522</v>
      </c>
      <c r="W7" s="8">
        <f t="shared" si="11"/>
        <v>1189.8347107438017</v>
      </c>
      <c r="X7" s="8">
        <f t="shared" si="12"/>
        <v>1189.8347107438017</v>
      </c>
      <c r="Y7" s="8">
        <f t="shared" si="13"/>
        <v>1487.2933884297522</v>
      </c>
      <c r="Z7" s="8">
        <f t="shared" si="14"/>
        <v>1189.8347107438017</v>
      </c>
      <c r="AA7" s="8">
        <f t="shared" si="15"/>
        <v>1189.8347107438017</v>
      </c>
      <c r="AB7" s="8">
        <f t="shared" si="16"/>
        <v>1189.8347107438017</v>
      </c>
      <c r="AC7" s="8">
        <f t="shared" si="17"/>
        <v>1189.8347107438017</v>
      </c>
      <c r="AD7" s="8">
        <f t="shared" si="18"/>
        <v>1487.2933884297522</v>
      </c>
      <c r="AE7" s="8">
        <f t="shared" si="19"/>
        <v>1487.2933884297522</v>
      </c>
      <c r="AF7" s="8">
        <f t="shared" si="20"/>
        <v>1487.2933884297522</v>
      </c>
      <c r="AG7" s="8">
        <f t="shared" si="21"/>
        <v>1189.8347107438017</v>
      </c>
      <c r="AH7" s="8">
        <f t="shared" si="22"/>
        <v>1189.8347107438017</v>
      </c>
      <c r="AI7" s="8">
        <f t="shared" si="23"/>
        <v>1189.8347107438017</v>
      </c>
      <c r="AJ7" s="8">
        <f t="shared" si="24"/>
        <v>1487.2933884297522</v>
      </c>
    </row>
    <row r="8" spans="1:37" ht="17" x14ac:dyDescent="0.2">
      <c r="A8" s="2" t="s">
        <v>34</v>
      </c>
      <c r="B8" s="2" t="s">
        <v>35</v>
      </c>
      <c r="C8" s="2">
        <v>6</v>
      </c>
      <c r="D8" s="4">
        <v>90315</v>
      </c>
      <c r="E8" s="4">
        <f>D8/2</f>
        <v>45157.5</v>
      </c>
      <c r="F8" s="2" t="s">
        <v>55</v>
      </c>
      <c r="G8" s="4"/>
      <c r="H8" s="13">
        <f t="shared" si="0"/>
        <v>10449.669421487604</v>
      </c>
      <c r="I8" s="14"/>
      <c r="J8" s="14"/>
      <c r="K8" s="14"/>
      <c r="L8" s="13">
        <f t="shared" si="1"/>
        <v>5224.8347107438021</v>
      </c>
      <c r="M8" s="14"/>
      <c r="N8" s="8">
        <f t="shared" si="2"/>
        <v>2612.4173553719011</v>
      </c>
      <c r="O8" s="8">
        <f t="shared" si="3"/>
        <v>2612.4173553719011</v>
      </c>
      <c r="P8" s="8">
        <f t="shared" si="4"/>
        <v>2612.4173553719011</v>
      </c>
      <c r="Q8" s="8">
        <f t="shared" si="5"/>
        <v>2612.4173553719011</v>
      </c>
      <c r="R8" s="8">
        <f t="shared" si="6"/>
        <v>2612.4173553719011</v>
      </c>
      <c r="S8" s="8">
        <f t="shared" si="7"/>
        <v>2612.4173553719011</v>
      </c>
      <c r="T8" s="8">
        <f t="shared" si="8"/>
        <v>746.40495867768595</v>
      </c>
      <c r="U8" s="8">
        <f t="shared" si="9"/>
        <v>746.40495867768595</v>
      </c>
      <c r="V8" s="8">
        <f t="shared" si="10"/>
        <v>933.00619834710744</v>
      </c>
      <c r="W8" s="8">
        <f t="shared" si="11"/>
        <v>746.40495867768595</v>
      </c>
      <c r="X8" s="8">
        <f t="shared" si="12"/>
        <v>746.40495867768595</v>
      </c>
      <c r="Y8" s="8">
        <f t="shared" si="13"/>
        <v>933.00619834710744</v>
      </c>
      <c r="Z8" s="8">
        <f t="shared" si="14"/>
        <v>746.40495867768595</v>
      </c>
      <c r="AA8" s="8">
        <f t="shared" si="15"/>
        <v>746.40495867768595</v>
      </c>
      <c r="AB8" s="8">
        <f t="shared" si="16"/>
        <v>746.40495867768595</v>
      </c>
      <c r="AC8" s="8">
        <f t="shared" si="17"/>
        <v>746.40495867768595</v>
      </c>
      <c r="AD8" s="8">
        <f t="shared" si="18"/>
        <v>933.00619834710744</v>
      </c>
      <c r="AE8" s="8">
        <f t="shared" si="19"/>
        <v>933.00619834710744</v>
      </c>
      <c r="AF8" s="8">
        <f t="shared" si="20"/>
        <v>933.00619834710744</v>
      </c>
      <c r="AG8" s="8">
        <f t="shared" si="21"/>
        <v>746.40495867768595</v>
      </c>
      <c r="AH8" s="8">
        <f t="shared" si="22"/>
        <v>746.40495867768595</v>
      </c>
      <c r="AI8" s="8">
        <f t="shared" si="23"/>
        <v>746.40495867768595</v>
      </c>
      <c r="AJ8" s="8">
        <f t="shared" si="24"/>
        <v>933.00619834710744</v>
      </c>
    </row>
    <row r="9" spans="1:37" ht="17" x14ac:dyDescent="0.2">
      <c r="A9" s="2" t="s">
        <v>34</v>
      </c>
      <c r="B9" s="2" t="s">
        <v>35</v>
      </c>
      <c r="C9" s="2">
        <v>7</v>
      </c>
      <c r="D9" s="4">
        <f>74608+5938</f>
        <v>80546</v>
      </c>
      <c r="E9" s="4">
        <f>D9</f>
        <v>80546</v>
      </c>
      <c r="F9" s="2" t="s">
        <v>55</v>
      </c>
      <c r="G9" s="4"/>
      <c r="H9" s="13">
        <f t="shared" si="0"/>
        <v>18638.743801652894</v>
      </c>
      <c r="I9" s="14"/>
      <c r="J9" s="14"/>
      <c r="K9" s="14"/>
      <c r="L9" s="13">
        <f t="shared" si="1"/>
        <v>9319.371900826447</v>
      </c>
      <c r="M9" s="14"/>
      <c r="N9" s="8">
        <f t="shared" si="2"/>
        <v>4659.6859504132235</v>
      </c>
      <c r="O9" s="8">
        <f t="shared" si="3"/>
        <v>4659.6859504132235</v>
      </c>
      <c r="P9" s="8">
        <f t="shared" si="4"/>
        <v>4659.6859504132235</v>
      </c>
      <c r="Q9" s="8">
        <f t="shared" si="5"/>
        <v>4659.6859504132235</v>
      </c>
      <c r="R9" s="8">
        <f t="shared" si="6"/>
        <v>4659.6859504132235</v>
      </c>
      <c r="S9" s="8">
        <f t="shared" si="7"/>
        <v>4659.6859504132235</v>
      </c>
      <c r="T9" s="8">
        <f t="shared" si="8"/>
        <v>1331.3388429752067</v>
      </c>
      <c r="U9" s="8">
        <f t="shared" si="9"/>
        <v>1331.3388429752067</v>
      </c>
      <c r="V9" s="8">
        <f t="shared" si="10"/>
        <v>1664.1735537190084</v>
      </c>
      <c r="W9" s="8">
        <f t="shared" si="11"/>
        <v>1331.3388429752067</v>
      </c>
      <c r="X9" s="8">
        <f t="shared" si="12"/>
        <v>1331.3388429752067</v>
      </c>
      <c r="Y9" s="8">
        <f t="shared" si="13"/>
        <v>1664.1735537190084</v>
      </c>
      <c r="Z9" s="8">
        <f t="shared" si="14"/>
        <v>1331.3388429752067</v>
      </c>
      <c r="AA9" s="8">
        <f t="shared" si="15"/>
        <v>1331.3388429752067</v>
      </c>
      <c r="AB9" s="8">
        <f t="shared" si="16"/>
        <v>1331.3388429752067</v>
      </c>
      <c r="AC9" s="8">
        <f t="shared" si="17"/>
        <v>1331.3388429752067</v>
      </c>
      <c r="AD9" s="8">
        <f t="shared" si="18"/>
        <v>1664.1735537190084</v>
      </c>
      <c r="AE9" s="8">
        <f t="shared" si="19"/>
        <v>1664.1735537190084</v>
      </c>
      <c r="AF9" s="8">
        <f t="shared" si="20"/>
        <v>1664.1735537190084</v>
      </c>
      <c r="AG9" s="8">
        <f t="shared" si="21"/>
        <v>1331.3388429752067</v>
      </c>
      <c r="AH9" s="8">
        <f t="shared" si="22"/>
        <v>1331.3388429752067</v>
      </c>
      <c r="AI9" s="8">
        <f t="shared" si="23"/>
        <v>1331.3388429752067</v>
      </c>
      <c r="AJ9" s="8">
        <f t="shared" si="24"/>
        <v>1664.1735537190084</v>
      </c>
    </row>
    <row r="10" spans="1:37" ht="17" x14ac:dyDescent="0.2">
      <c r="A10" s="2" t="s">
        <v>34</v>
      </c>
      <c r="B10" s="2" t="s">
        <v>35</v>
      </c>
      <c r="C10" s="2">
        <v>8</v>
      </c>
      <c r="D10" s="4">
        <v>90504</v>
      </c>
      <c r="E10" s="4">
        <f>D10</f>
        <v>90504</v>
      </c>
      <c r="F10" s="2" t="s">
        <v>55</v>
      </c>
      <c r="G10" s="4"/>
      <c r="H10" s="13">
        <f t="shared" si="0"/>
        <v>20943.07438016529</v>
      </c>
      <c r="I10" s="14"/>
      <c r="J10" s="14"/>
      <c r="K10" s="14"/>
      <c r="L10" s="13">
        <f t="shared" si="1"/>
        <v>10471.537190082645</v>
      </c>
      <c r="M10" s="14"/>
      <c r="N10" s="8">
        <f t="shared" si="2"/>
        <v>5235.7685950413224</v>
      </c>
      <c r="O10" s="8">
        <f t="shared" si="3"/>
        <v>5235.7685950413224</v>
      </c>
      <c r="P10" s="8">
        <f t="shared" si="4"/>
        <v>5235.7685950413224</v>
      </c>
      <c r="Q10" s="8">
        <f t="shared" si="5"/>
        <v>5235.7685950413224</v>
      </c>
      <c r="R10" s="8">
        <f t="shared" si="6"/>
        <v>5235.7685950413224</v>
      </c>
      <c r="S10" s="8">
        <f t="shared" si="7"/>
        <v>5235.7685950413224</v>
      </c>
      <c r="T10" s="8">
        <f t="shared" si="8"/>
        <v>1495.9338842975208</v>
      </c>
      <c r="U10" s="8">
        <f t="shared" si="9"/>
        <v>1495.9338842975208</v>
      </c>
      <c r="V10" s="8">
        <f t="shared" si="10"/>
        <v>1869.9173553719008</v>
      </c>
      <c r="W10" s="8">
        <f t="shared" si="11"/>
        <v>1495.9338842975208</v>
      </c>
      <c r="X10" s="8">
        <f t="shared" si="12"/>
        <v>1495.9338842975208</v>
      </c>
      <c r="Y10" s="8">
        <f t="shared" si="13"/>
        <v>1869.9173553719008</v>
      </c>
      <c r="Z10" s="8">
        <f t="shared" si="14"/>
        <v>1495.9338842975208</v>
      </c>
      <c r="AA10" s="8">
        <f t="shared" si="15"/>
        <v>1495.9338842975208</v>
      </c>
      <c r="AB10" s="8">
        <f t="shared" si="16"/>
        <v>1495.9338842975208</v>
      </c>
      <c r="AC10" s="8">
        <f t="shared" si="17"/>
        <v>1495.9338842975208</v>
      </c>
      <c r="AD10" s="8">
        <f t="shared" si="18"/>
        <v>1869.9173553719008</v>
      </c>
      <c r="AE10" s="8">
        <f t="shared" si="19"/>
        <v>1869.9173553719008</v>
      </c>
      <c r="AF10" s="8">
        <f t="shared" si="20"/>
        <v>1869.9173553719008</v>
      </c>
      <c r="AG10" s="8">
        <f t="shared" si="21"/>
        <v>1495.9338842975208</v>
      </c>
      <c r="AH10" s="8">
        <f t="shared" si="22"/>
        <v>1495.9338842975208</v>
      </c>
      <c r="AI10" s="8">
        <f t="shared" si="23"/>
        <v>1495.9338842975208</v>
      </c>
      <c r="AJ10" s="8">
        <f t="shared" si="24"/>
        <v>1869.9173553719008</v>
      </c>
    </row>
    <row r="11" spans="1:37" ht="17" x14ac:dyDescent="0.2">
      <c r="A11" s="2" t="s">
        <v>34</v>
      </c>
      <c r="B11" s="2" t="s">
        <v>35</v>
      </c>
      <c r="C11" s="2">
        <v>9</v>
      </c>
      <c r="D11" s="4">
        <v>90315</v>
      </c>
      <c r="E11" s="4">
        <f>D11</f>
        <v>90315</v>
      </c>
      <c r="F11" s="2" t="s">
        <v>55</v>
      </c>
      <c r="G11" s="4"/>
      <c r="H11" s="13">
        <f t="shared" si="0"/>
        <v>20899.338842975209</v>
      </c>
      <c r="I11" s="14"/>
      <c r="J11" s="14"/>
      <c r="K11" s="14"/>
      <c r="L11" s="13">
        <f t="shared" si="1"/>
        <v>10449.669421487604</v>
      </c>
      <c r="M11" s="14"/>
      <c r="N11" s="8">
        <f t="shared" si="2"/>
        <v>5224.8347107438021</v>
      </c>
      <c r="O11" s="8">
        <f t="shared" si="3"/>
        <v>5224.8347107438021</v>
      </c>
      <c r="P11" s="8">
        <f t="shared" si="4"/>
        <v>5224.8347107438021</v>
      </c>
      <c r="Q11" s="8">
        <f t="shared" si="5"/>
        <v>5224.8347107438021</v>
      </c>
      <c r="R11" s="8">
        <f t="shared" si="6"/>
        <v>5224.8347107438021</v>
      </c>
      <c r="S11" s="8">
        <f t="shared" si="7"/>
        <v>5224.8347107438021</v>
      </c>
      <c r="T11" s="8">
        <f t="shared" si="8"/>
        <v>1492.8099173553719</v>
      </c>
      <c r="U11" s="8">
        <f t="shared" si="9"/>
        <v>1492.8099173553719</v>
      </c>
      <c r="V11" s="8">
        <f t="shared" si="10"/>
        <v>1866.0123966942149</v>
      </c>
      <c r="W11" s="8">
        <f t="shared" si="11"/>
        <v>1492.8099173553719</v>
      </c>
      <c r="X11" s="8">
        <f t="shared" si="12"/>
        <v>1492.8099173553719</v>
      </c>
      <c r="Y11" s="8">
        <f t="shared" si="13"/>
        <v>1866.0123966942149</v>
      </c>
      <c r="Z11" s="8">
        <f t="shared" si="14"/>
        <v>1492.8099173553719</v>
      </c>
      <c r="AA11" s="8">
        <f t="shared" si="15"/>
        <v>1492.8099173553719</v>
      </c>
      <c r="AB11" s="8">
        <f t="shared" si="16"/>
        <v>1492.8099173553719</v>
      </c>
      <c r="AC11" s="8">
        <f t="shared" si="17"/>
        <v>1492.8099173553719</v>
      </c>
      <c r="AD11" s="8">
        <f t="shared" si="18"/>
        <v>1866.0123966942149</v>
      </c>
      <c r="AE11" s="8">
        <f t="shared" si="19"/>
        <v>1866.0123966942149</v>
      </c>
      <c r="AF11" s="8">
        <f t="shared" si="20"/>
        <v>1866.0123966942149</v>
      </c>
      <c r="AG11" s="8">
        <f t="shared" si="21"/>
        <v>1492.8099173553719</v>
      </c>
      <c r="AH11" s="8">
        <f t="shared" si="22"/>
        <v>1492.8099173553719</v>
      </c>
      <c r="AI11" s="8">
        <f t="shared" si="23"/>
        <v>1492.8099173553719</v>
      </c>
      <c r="AJ11" s="8">
        <f t="shared" si="24"/>
        <v>1866.0123966942149</v>
      </c>
    </row>
    <row r="12" spans="1:37" ht="17" x14ac:dyDescent="0.2">
      <c r="A12" s="2" t="s">
        <v>74</v>
      </c>
      <c r="B12" s="2" t="s">
        <v>53</v>
      </c>
      <c r="C12" s="2">
        <v>6</v>
      </c>
      <c r="D12" s="4">
        <v>71716</v>
      </c>
      <c r="E12" s="4">
        <f>D12/2</f>
        <v>35858</v>
      </c>
      <c r="F12" s="2" t="s">
        <v>55</v>
      </c>
      <c r="G12" s="4"/>
      <c r="H12" s="13">
        <f t="shared" si="0"/>
        <v>8297.7190082644629</v>
      </c>
      <c r="I12" s="14"/>
      <c r="J12" s="14"/>
      <c r="K12" s="14"/>
      <c r="L12" s="13">
        <f t="shared" si="1"/>
        <v>4148.8595041322315</v>
      </c>
      <c r="M12" s="14"/>
      <c r="N12" s="8">
        <f t="shared" si="2"/>
        <v>2074.4297520661157</v>
      </c>
      <c r="O12" s="8">
        <f t="shared" si="3"/>
        <v>2074.4297520661157</v>
      </c>
      <c r="P12" s="8">
        <f t="shared" si="4"/>
        <v>2074.4297520661157</v>
      </c>
      <c r="Q12" s="8">
        <f t="shared" si="5"/>
        <v>2074.4297520661157</v>
      </c>
      <c r="R12" s="8">
        <f t="shared" si="6"/>
        <v>2074.4297520661157</v>
      </c>
      <c r="S12" s="8">
        <f t="shared" si="7"/>
        <v>2074.4297520661157</v>
      </c>
      <c r="T12" s="8">
        <f t="shared" si="8"/>
        <v>592.69421487603313</v>
      </c>
      <c r="U12" s="8">
        <f t="shared" si="9"/>
        <v>592.69421487603313</v>
      </c>
      <c r="V12" s="8">
        <f t="shared" si="10"/>
        <v>740.8677685950413</v>
      </c>
      <c r="W12" s="8">
        <f t="shared" si="11"/>
        <v>592.69421487603313</v>
      </c>
      <c r="X12" s="8">
        <f t="shared" si="12"/>
        <v>592.69421487603313</v>
      </c>
      <c r="Y12" s="8">
        <f t="shared" si="13"/>
        <v>740.8677685950413</v>
      </c>
      <c r="Z12" s="8">
        <f t="shared" si="14"/>
        <v>592.69421487603313</v>
      </c>
      <c r="AA12" s="8">
        <f t="shared" si="15"/>
        <v>592.69421487603313</v>
      </c>
      <c r="AB12" s="8">
        <f t="shared" si="16"/>
        <v>592.69421487603313</v>
      </c>
      <c r="AC12" s="8">
        <f t="shared" si="17"/>
        <v>592.69421487603313</v>
      </c>
      <c r="AD12" s="8">
        <f t="shared" si="18"/>
        <v>740.8677685950413</v>
      </c>
      <c r="AE12" s="8">
        <f t="shared" si="19"/>
        <v>740.8677685950413</v>
      </c>
      <c r="AF12" s="8">
        <f t="shared" si="20"/>
        <v>740.8677685950413</v>
      </c>
      <c r="AG12" s="8">
        <f t="shared" si="21"/>
        <v>592.69421487603313</v>
      </c>
      <c r="AH12" s="8">
        <f t="shared" si="22"/>
        <v>592.69421487603313</v>
      </c>
      <c r="AI12" s="8">
        <f t="shared" si="23"/>
        <v>592.69421487603313</v>
      </c>
      <c r="AJ12" s="8">
        <f t="shared" si="24"/>
        <v>740.8677685950413</v>
      </c>
    </row>
    <row r="13" spans="1:37" ht="17" x14ac:dyDescent="0.2">
      <c r="A13" s="2" t="s">
        <v>74</v>
      </c>
      <c r="B13" s="2" t="s">
        <v>53</v>
      </c>
      <c r="C13" s="2">
        <v>7</v>
      </c>
      <c r="D13" s="4">
        <v>72739</v>
      </c>
      <c r="E13" s="4">
        <f>D13</f>
        <v>72739</v>
      </c>
      <c r="F13" s="2" t="s">
        <v>55</v>
      </c>
      <c r="G13" s="4"/>
      <c r="H13" s="13">
        <f t="shared" si="0"/>
        <v>16832.165289256198</v>
      </c>
      <c r="I13" s="14"/>
      <c r="J13" s="14"/>
      <c r="K13" s="14"/>
      <c r="L13" s="13">
        <f t="shared" si="1"/>
        <v>8416.0826446280989</v>
      </c>
      <c r="M13" s="14"/>
      <c r="N13" s="8">
        <f t="shared" si="2"/>
        <v>4208.0413223140495</v>
      </c>
      <c r="O13" s="8">
        <f t="shared" si="3"/>
        <v>4208.0413223140495</v>
      </c>
      <c r="P13" s="8">
        <f t="shared" si="4"/>
        <v>4208.0413223140495</v>
      </c>
      <c r="Q13" s="8">
        <f t="shared" si="5"/>
        <v>4208.0413223140495</v>
      </c>
      <c r="R13" s="8">
        <f t="shared" si="6"/>
        <v>4208.0413223140495</v>
      </c>
      <c r="S13" s="8">
        <f t="shared" si="7"/>
        <v>4208.0413223140495</v>
      </c>
      <c r="T13" s="8">
        <f t="shared" si="8"/>
        <v>1202.297520661157</v>
      </c>
      <c r="U13" s="8">
        <f t="shared" si="9"/>
        <v>1202.297520661157</v>
      </c>
      <c r="V13" s="8">
        <f t="shared" si="10"/>
        <v>1502.8719008264463</v>
      </c>
      <c r="W13" s="8">
        <f t="shared" si="11"/>
        <v>1202.297520661157</v>
      </c>
      <c r="X13" s="8">
        <f t="shared" si="12"/>
        <v>1202.297520661157</v>
      </c>
      <c r="Y13" s="8">
        <f t="shared" si="13"/>
        <v>1502.8719008264463</v>
      </c>
      <c r="Z13" s="8">
        <f t="shared" si="14"/>
        <v>1202.297520661157</v>
      </c>
      <c r="AA13" s="8">
        <f t="shared" si="15"/>
        <v>1202.297520661157</v>
      </c>
      <c r="AB13" s="8">
        <f t="shared" si="16"/>
        <v>1202.297520661157</v>
      </c>
      <c r="AC13" s="8">
        <f t="shared" si="17"/>
        <v>1202.297520661157</v>
      </c>
      <c r="AD13" s="8">
        <f t="shared" si="18"/>
        <v>1502.8719008264463</v>
      </c>
      <c r="AE13" s="8">
        <f t="shared" si="19"/>
        <v>1502.8719008264463</v>
      </c>
      <c r="AF13" s="8">
        <f t="shared" si="20"/>
        <v>1502.8719008264463</v>
      </c>
      <c r="AG13" s="8">
        <f t="shared" si="21"/>
        <v>1202.297520661157</v>
      </c>
      <c r="AH13" s="8">
        <f t="shared" si="22"/>
        <v>1202.297520661157</v>
      </c>
      <c r="AI13" s="8">
        <f t="shared" si="23"/>
        <v>1202.297520661157</v>
      </c>
      <c r="AJ13" s="8">
        <f t="shared" si="24"/>
        <v>1502.8719008264463</v>
      </c>
    </row>
    <row r="14" spans="1:37" ht="17" x14ac:dyDescent="0.2">
      <c r="A14" s="2" t="s">
        <v>74</v>
      </c>
      <c r="B14" s="2" t="s">
        <v>53</v>
      </c>
      <c r="C14" s="2">
        <v>8</v>
      </c>
      <c r="D14" s="4">
        <v>72122</v>
      </c>
      <c r="E14" s="4">
        <f>D14</f>
        <v>72122</v>
      </c>
      <c r="F14" s="2" t="s">
        <v>55</v>
      </c>
      <c r="G14" s="4"/>
      <c r="H14" s="13">
        <f t="shared" si="0"/>
        <v>16689.388429752067</v>
      </c>
      <c r="I14" s="14"/>
      <c r="J14" s="14"/>
      <c r="K14" s="14"/>
      <c r="L14" s="13">
        <f t="shared" si="1"/>
        <v>8344.6942148760336</v>
      </c>
      <c r="M14" s="14"/>
      <c r="N14" s="8">
        <f t="shared" si="2"/>
        <v>4172.3471074380168</v>
      </c>
      <c r="O14" s="8">
        <f t="shared" si="3"/>
        <v>4172.3471074380168</v>
      </c>
      <c r="P14" s="8">
        <f t="shared" si="4"/>
        <v>4172.3471074380168</v>
      </c>
      <c r="Q14" s="8">
        <f t="shared" si="5"/>
        <v>4172.3471074380168</v>
      </c>
      <c r="R14" s="8">
        <f t="shared" si="6"/>
        <v>4172.3471074380168</v>
      </c>
      <c r="S14" s="8">
        <f t="shared" si="7"/>
        <v>4172.3471074380168</v>
      </c>
      <c r="T14" s="8">
        <f t="shared" si="8"/>
        <v>1192.0991735537191</v>
      </c>
      <c r="U14" s="8">
        <f t="shared" si="9"/>
        <v>1192.0991735537191</v>
      </c>
      <c r="V14" s="8">
        <f t="shared" si="10"/>
        <v>1490.1239669421489</v>
      </c>
      <c r="W14" s="8">
        <f t="shared" si="11"/>
        <v>1192.0991735537191</v>
      </c>
      <c r="X14" s="8">
        <f t="shared" si="12"/>
        <v>1192.0991735537191</v>
      </c>
      <c r="Y14" s="8">
        <f t="shared" si="13"/>
        <v>1490.1239669421489</v>
      </c>
      <c r="Z14" s="8">
        <f t="shared" si="14"/>
        <v>1192.0991735537191</v>
      </c>
      <c r="AA14" s="8">
        <f t="shared" si="15"/>
        <v>1192.0991735537191</v>
      </c>
      <c r="AB14" s="8">
        <f t="shared" si="16"/>
        <v>1192.0991735537191</v>
      </c>
      <c r="AC14" s="8">
        <f t="shared" si="17"/>
        <v>1192.0991735537191</v>
      </c>
      <c r="AD14" s="8">
        <f t="shared" si="18"/>
        <v>1490.1239669421489</v>
      </c>
      <c r="AE14" s="8">
        <f t="shared" si="19"/>
        <v>1490.1239669421489</v>
      </c>
      <c r="AF14" s="8">
        <f t="shared" si="20"/>
        <v>1490.1239669421489</v>
      </c>
      <c r="AG14" s="8">
        <f t="shared" si="21"/>
        <v>1192.0991735537191</v>
      </c>
      <c r="AH14" s="8">
        <f t="shared" si="22"/>
        <v>1192.0991735537191</v>
      </c>
      <c r="AI14" s="8">
        <f t="shared" si="23"/>
        <v>1192.0991735537191</v>
      </c>
      <c r="AJ14" s="8">
        <f t="shared" si="24"/>
        <v>1490.1239669421489</v>
      </c>
    </row>
    <row r="15" spans="1:37" ht="17" x14ac:dyDescent="0.2">
      <c r="A15" s="2" t="s">
        <v>74</v>
      </c>
      <c r="B15" s="2" t="s">
        <v>53</v>
      </c>
      <c r="C15" s="2">
        <v>9</v>
      </c>
      <c r="D15" s="4">
        <v>71985</v>
      </c>
      <c r="E15" s="4">
        <f>D15</f>
        <v>71985</v>
      </c>
      <c r="F15" s="2" t="s">
        <v>55</v>
      </c>
      <c r="G15" s="4"/>
      <c r="H15" s="13">
        <f t="shared" si="0"/>
        <v>16657.685950413223</v>
      </c>
      <c r="I15" s="14"/>
      <c r="J15" s="14"/>
      <c r="K15" s="14"/>
      <c r="L15" s="13">
        <f t="shared" si="1"/>
        <v>8328.8429752066113</v>
      </c>
      <c r="M15" s="14"/>
      <c r="N15" s="8">
        <f t="shared" si="2"/>
        <v>4164.4214876033056</v>
      </c>
      <c r="O15" s="8">
        <f t="shared" si="3"/>
        <v>4164.4214876033056</v>
      </c>
      <c r="P15" s="8">
        <f t="shared" si="4"/>
        <v>4164.4214876033056</v>
      </c>
      <c r="Q15" s="8">
        <f t="shared" si="5"/>
        <v>4164.4214876033056</v>
      </c>
      <c r="R15" s="8">
        <f t="shared" si="6"/>
        <v>4164.4214876033056</v>
      </c>
      <c r="S15" s="8">
        <f t="shared" si="7"/>
        <v>4164.4214876033056</v>
      </c>
      <c r="T15" s="8">
        <f t="shared" si="8"/>
        <v>1189.8347107438017</v>
      </c>
      <c r="U15" s="8">
        <f t="shared" si="9"/>
        <v>1189.8347107438017</v>
      </c>
      <c r="V15" s="8">
        <f t="shared" si="10"/>
        <v>1487.2933884297522</v>
      </c>
      <c r="W15" s="8">
        <f t="shared" si="11"/>
        <v>1189.8347107438017</v>
      </c>
      <c r="X15" s="8">
        <f t="shared" si="12"/>
        <v>1189.8347107438017</v>
      </c>
      <c r="Y15" s="8">
        <f t="shared" si="13"/>
        <v>1487.2933884297522</v>
      </c>
      <c r="Z15" s="8">
        <f t="shared" si="14"/>
        <v>1189.8347107438017</v>
      </c>
      <c r="AA15" s="8">
        <f t="shared" si="15"/>
        <v>1189.8347107438017</v>
      </c>
      <c r="AB15" s="8">
        <f t="shared" si="16"/>
        <v>1189.8347107438017</v>
      </c>
      <c r="AC15" s="8">
        <f t="shared" si="17"/>
        <v>1189.8347107438017</v>
      </c>
      <c r="AD15" s="8">
        <f t="shared" si="18"/>
        <v>1487.2933884297522</v>
      </c>
      <c r="AE15" s="8">
        <f t="shared" si="19"/>
        <v>1487.2933884297522</v>
      </c>
      <c r="AF15" s="8">
        <f t="shared" si="20"/>
        <v>1487.2933884297522</v>
      </c>
      <c r="AG15" s="8">
        <f t="shared" si="21"/>
        <v>1189.8347107438017</v>
      </c>
      <c r="AH15" s="8">
        <f t="shared" si="22"/>
        <v>1189.8347107438017</v>
      </c>
      <c r="AI15" s="8">
        <f t="shared" si="23"/>
        <v>1189.8347107438017</v>
      </c>
      <c r="AJ15" s="8">
        <f t="shared" si="24"/>
        <v>1487.2933884297522</v>
      </c>
    </row>
    <row r="16" spans="1:37" ht="17" x14ac:dyDescent="0.2">
      <c r="A16" s="2" t="s">
        <v>69</v>
      </c>
      <c r="B16" s="2" t="s">
        <v>68</v>
      </c>
      <c r="C16" s="2">
        <v>6</v>
      </c>
      <c r="D16" s="4">
        <v>5000</v>
      </c>
      <c r="E16" s="4">
        <v>5000</v>
      </c>
      <c r="F16" s="2" t="s">
        <v>55</v>
      </c>
      <c r="H16" s="13">
        <f t="shared" ref="H16:H28" si="25">E16</f>
        <v>5000</v>
      </c>
      <c r="I16" s="14"/>
      <c r="J16" s="14"/>
      <c r="K16" s="14"/>
      <c r="L16" s="13"/>
      <c r="M16" s="14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17" x14ac:dyDescent="0.2">
      <c r="A17" s="2" t="s">
        <v>69</v>
      </c>
      <c r="B17" s="2" t="s">
        <v>68</v>
      </c>
      <c r="C17" s="2">
        <v>7</v>
      </c>
      <c r="D17" s="4">
        <v>5000</v>
      </c>
      <c r="E17" s="4">
        <v>5000</v>
      </c>
      <c r="F17" s="2" t="s">
        <v>55</v>
      </c>
      <c r="H17" s="13">
        <f t="shared" si="25"/>
        <v>5000</v>
      </c>
      <c r="I17" s="14"/>
      <c r="J17" s="14"/>
      <c r="K17" s="14"/>
      <c r="L17" s="13"/>
      <c r="M17" s="1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17" x14ac:dyDescent="0.2">
      <c r="A18" s="2" t="s">
        <v>69</v>
      </c>
      <c r="B18" s="2" t="s">
        <v>68</v>
      </c>
      <c r="C18" s="2">
        <v>8</v>
      </c>
      <c r="D18" s="4">
        <v>5000</v>
      </c>
      <c r="E18" s="4">
        <v>5000</v>
      </c>
      <c r="F18" s="2" t="s">
        <v>55</v>
      </c>
      <c r="H18" s="13">
        <f t="shared" si="25"/>
        <v>5000</v>
      </c>
      <c r="I18" s="14"/>
      <c r="J18" s="14"/>
      <c r="K18" s="14"/>
      <c r="L18" s="13"/>
      <c r="M18" s="14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ht="17" x14ac:dyDescent="0.2">
      <c r="A19" s="2" t="s">
        <v>69</v>
      </c>
      <c r="B19" s="2" t="s">
        <v>68</v>
      </c>
      <c r="C19" s="2">
        <v>9</v>
      </c>
      <c r="D19" s="4">
        <v>5000</v>
      </c>
      <c r="E19" s="4">
        <v>5000</v>
      </c>
      <c r="F19" s="2" t="s">
        <v>55</v>
      </c>
      <c r="H19" s="13">
        <f t="shared" si="25"/>
        <v>5000</v>
      </c>
      <c r="I19" s="14"/>
      <c r="J19" s="14"/>
      <c r="K19" s="14"/>
      <c r="L19" s="13"/>
      <c r="M19" s="14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ht="17" x14ac:dyDescent="0.2">
      <c r="A20" s="2" t="s">
        <v>70</v>
      </c>
      <c r="B20" s="2" t="s">
        <v>67</v>
      </c>
      <c r="C20" s="2">
        <v>6</v>
      </c>
      <c r="D20" s="4">
        <v>10000</v>
      </c>
      <c r="E20" s="4">
        <v>5000</v>
      </c>
      <c r="F20" s="2" t="s">
        <v>55</v>
      </c>
      <c r="H20" s="13">
        <f t="shared" si="25"/>
        <v>5000</v>
      </c>
      <c r="I20" s="14"/>
      <c r="J20" s="14"/>
      <c r="K20" s="14"/>
      <c r="L20" s="13"/>
      <c r="M20" s="14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ht="17" x14ac:dyDescent="0.2">
      <c r="A21" s="2" t="s">
        <v>71</v>
      </c>
      <c r="B21" s="2" t="s">
        <v>54</v>
      </c>
      <c r="C21" s="2">
        <v>6</v>
      </c>
      <c r="D21" s="4">
        <v>4000</v>
      </c>
      <c r="E21" s="4">
        <v>4000</v>
      </c>
      <c r="F21" s="2" t="s">
        <v>55</v>
      </c>
      <c r="H21" s="13">
        <f t="shared" si="25"/>
        <v>4000</v>
      </c>
      <c r="I21" s="14"/>
      <c r="J21" s="14"/>
      <c r="K21" s="14"/>
      <c r="L21" s="13"/>
      <c r="M21" s="14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ht="17" x14ac:dyDescent="0.2">
      <c r="A22" s="2" t="s">
        <v>71</v>
      </c>
      <c r="B22" s="2" t="s">
        <v>54</v>
      </c>
      <c r="C22" s="2">
        <v>7</v>
      </c>
      <c r="D22" s="4">
        <v>6000</v>
      </c>
      <c r="E22" s="4">
        <v>6000</v>
      </c>
      <c r="F22" s="2" t="s">
        <v>55</v>
      </c>
      <c r="H22" s="13">
        <f t="shared" si="25"/>
        <v>6000</v>
      </c>
      <c r="I22" s="14"/>
      <c r="J22" s="14"/>
      <c r="K22" s="14"/>
      <c r="L22" s="13"/>
      <c r="M22" s="14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ht="17" x14ac:dyDescent="0.2">
      <c r="A23" s="2" t="s">
        <v>71</v>
      </c>
      <c r="B23" s="2" t="s">
        <v>54</v>
      </c>
      <c r="C23" s="2">
        <v>8</v>
      </c>
      <c r="D23" s="4">
        <v>6000</v>
      </c>
      <c r="E23" s="4">
        <v>6000</v>
      </c>
      <c r="F23" s="2" t="s">
        <v>55</v>
      </c>
      <c r="H23" s="13">
        <f t="shared" si="25"/>
        <v>6000</v>
      </c>
      <c r="I23" s="14"/>
      <c r="J23" s="14"/>
      <c r="K23" s="14"/>
      <c r="L23" s="13"/>
      <c r="M23" s="14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ht="17" x14ac:dyDescent="0.2">
      <c r="A24" s="2" t="s">
        <v>71</v>
      </c>
      <c r="B24" s="2" t="s">
        <v>54</v>
      </c>
      <c r="C24" s="2">
        <v>9</v>
      </c>
      <c r="D24" s="4">
        <v>6000</v>
      </c>
      <c r="E24" s="4">
        <v>6000</v>
      </c>
      <c r="F24" s="2" t="s">
        <v>55</v>
      </c>
      <c r="H24" s="13">
        <f t="shared" si="25"/>
        <v>6000</v>
      </c>
      <c r="I24" s="14"/>
      <c r="J24" s="14"/>
      <c r="K24" s="14"/>
      <c r="L24" s="13"/>
      <c r="M24" s="14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ht="17" x14ac:dyDescent="0.2">
      <c r="A25" s="2" t="s">
        <v>72</v>
      </c>
      <c r="B25" s="2" t="s">
        <v>54</v>
      </c>
      <c r="C25" s="2">
        <v>6</v>
      </c>
      <c r="D25" s="4">
        <v>600</v>
      </c>
      <c r="E25" s="4">
        <v>600</v>
      </c>
      <c r="F25" s="2" t="s">
        <v>55</v>
      </c>
      <c r="H25" s="13">
        <f t="shared" si="25"/>
        <v>600</v>
      </c>
      <c r="I25" s="14"/>
      <c r="J25" s="14"/>
      <c r="K25" s="14"/>
      <c r="L25" s="13"/>
      <c r="M25" s="14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ht="17" x14ac:dyDescent="0.2">
      <c r="A26" s="2" t="s">
        <v>72</v>
      </c>
      <c r="B26" s="2" t="s">
        <v>54</v>
      </c>
      <c r="C26" s="2">
        <v>7</v>
      </c>
      <c r="D26" s="4">
        <v>1200</v>
      </c>
      <c r="E26" s="4">
        <v>1200</v>
      </c>
      <c r="F26" s="2" t="s">
        <v>55</v>
      </c>
      <c r="H26" s="13">
        <f t="shared" si="25"/>
        <v>1200</v>
      </c>
      <c r="I26" s="14"/>
      <c r="J26" s="14"/>
      <c r="K26" s="14"/>
      <c r="L26" s="13"/>
      <c r="M26" s="14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ht="17" x14ac:dyDescent="0.2">
      <c r="A27" s="2" t="s">
        <v>72</v>
      </c>
      <c r="B27" s="2" t="s">
        <v>54</v>
      </c>
      <c r="C27" s="2">
        <v>8</v>
      </c>
      <c r="D27" s="4">
        <v>2600</v>
      </c>
      <c r="E27" s="4">
        <v>2600</v>
      </c>
      <c r="F27" s="2" t="s">
        <v>55</v>
      </c>
      <c r="H27" s="13">
        <f t="shared" si="25"/>
        <v>2600</v>
      </c>
      <c r="I27" s="14"/>
      <c r="J27" s="14"/>
      <c r="K27" s="14"/>
      <c r="L27" s="13"/>
      <c r="M27" s="14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17" x14ac:dyDescent="0.2">
      <c r="A28" s="2" t="s">
        <v>72</v>
      </c>
      <c r="B28" s="2" t="s">
        <v>54</v>
      </c>
      <c r="C28" s="2">
        <v>9</v>
      </c>
      <c r="D28" s="4">
        <v>1000</v>
      </c>
      <c r="E28" s="4">
        <v>1000</v>
      </c>
      <c r="F28" s="2" t="s">
        <v>55</v>
      </c>
      <c r="H28" s="13">
        <f t="shared" si="25"/>
        <v>1000</v>
      </c>
      <c r="I28" s="14"/>
      <c r="J28" s="14"/>
      <c r="K28" s="14"/>
      <c r="L28" s="13"/>
      <c r="M28" s="14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17" x14ac:dyDescent="0.2">
      <c r="A29" s="2" t="s">
        <v>73</v>
      </c>
      <c r="B29" s="2" t="s">
        <v>68</v>
      </c>
      <c r="C29" s="9">
        <v>7</v>
      </c>
      <c r="D29" s="4">
        <v>10000</v>
      </c>
      <c r="E29" s="4">
        <v>10000</v>
      </c>
      <c r="F29" s="2" t="s">
        <v>55</v>
      </c>
      <c r="H29" s="13"/>
      <c r="I29" s="14"/>
      <c r="J29" s="14"/>
      <c r="K29" s="14"/>
      <c r="L29" s="13"/>
      <c r="M29" s="14"/>
      <c r="N29" s="8"/>
      <c r="O29" s="8"/>
      <c r="P29" s="8"/>
      <c r="Q29" s="8">
        <f>E29</f>
        <v>10000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ht="17" x14ac:dyDescent="0.2">
      <c r="A30" s="2" t="s">
        <v>73</v>
      </c>
      <c r="B30" s="2" t="s">
        <v>68</v>
      </c>
      <c r="C30" s="9">
        <v>8</v>
      </c>
      <c r="D30" s="5">
        <v>10000</v>
      </c>
      <c r="E30" s="5">
        <v>10000</v>
      </c>
      <c r="F30" s="2" t="s">
        <v>55</v>
      </c>
      <c r="H30" s="13"/>
      <c r="I30" s="14"/>
      <c r="J30" s="14"/>
      <c r="K30" s="14"/>
      <c r="L30" s="13"/>
      <c r="M30" s="14"/>
      <c r="N30" s="8"/>
      <c r="O30" s="8"/>
      <c r="P30" s="8"/>
      <c r="Q30" s="8">
        <f>E30</f>
        <v>10000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ht="17" x14ac:dyDescent="0.2">
      <c r="A31" s="2" t="s">
        <v>52</v>
      </c>
      <c r="B31" s="2" t="s">
        <v>41</v>
      </c>
      <c r="C31" s="2">
        <v>24</v>
      </c>
      <c r="D31" s="5">
        <v>5236.4399999999996</v>
      </c>
      <c r="E31" s="5">
        <v>2618.2199999999998</v>
      </c>
      <c r="F31" s="2" t="s">
        <v>56</v>
      </c>
      <c r="H31" s="13"/>
      <c r="I31" s="14"/>
      <c r="J31" s="14"/>
      <c r="K31" s="14"/>
      <c r="L31" s="13"/>
      <c r="M31" s="14"/>
      <c r="N31" s="8"/>
      <c r="O31" s="8"/>
      <c r="P31" s="8"/>
      <c r="Q31" s="8"/>
      <c r="R31" s="8"/>
      <c r="S31" s="8">
        <f>E31</f>
        <v>2618.2199999999998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17" x14ac:dyDescent="0.2">
      <c r="A32" s="2" t="s">
        <v>51</v>
      </c>
      <c r="B32" s="2" t="s">
        <v>42</v>
      </c>
      <c r="C32" s="2">
        <v>24068</v>
      </c>
      <c r="D32" s="4">
        <v>1500</v>
      </c>
      <c r="E32" s="4">
        <v>750</v>
      </c>
      <c r="F32" s="2" t="s">
        <v>56</v>
      </c>
      <c r="H32" s="13">
        <f>E32</f>
        <v>750</v>
      </c>
      <c r="I32" s="14"/>
      <c r="J32" s="14"/>
      <c r="K32" s="14"/>
      <c r="L32" s="13"/>
      <c r="M32" s="14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ht="17" x14ac:dyDescent="0.2">
      <c r="A33" s="2" t="s">
        <v>50</v>
      </c>
      <c r="B33" s="2" t="s">
        <v>43</v>
      </c>
      <c r="C33" s="2">
        <v>202416</v>
      </c>
      <c r="D33" s="4">
        <v>5000</v>
      </c>
      <c r="E33" s="4">
        <v>2500</v>
      </c>
      <c r="F33" s="2" t="s">
        <v>56</v>
      </c>
      <c r="H33" s="13"/>
      <c r="I33" s="14"/>
      <c r="J33" s="14"/>
      <c r="K33" s="14"/>
      <c r="L33" s="13">
        <f>E33</f>
        <v>2500</v>
      </c>
      <c r="M33" s="14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ht="17" x14ac:dyDescent="0.2">
      <c r="A34" s="2" t="s">
        <v>49</v>
      </c>
      <c r="B34" s="2" t="s">
        <v>44</v>
      </c>
      <c r="C34" s="2">
        <v>2024017</v>
      </c>
      <c r="D34" s="4">
        <v>79739</v>
      </c>
      <c r="E34" s="4">
        <v>39869.5</v>
      </c>
      <c r="F34" s="2" t="s">
        <v>56</v>
      </c>
      <c r="H34" s="13">
        <f>$H$1/$G$1*$E34</f>
        <v>9226</v>
      </c>
      <c r="I34" s="14"/>
      <c r="J34" s="14"/>
      <c r="K34" s="14"/>
      <c r="L34" s="13">
        <f>$L$1/$G$1*$E34</f>
        <v>4613</v>
      </c>
      <c r="M34" s="14"/>
      <c r="N34" s="8">
        <f>$N$1/$G$1*$E34</f>
        <v>2306.5</v>
      </c>
      <c r="O34" s="8">
        <f>$O$1/$G$1*$E34</f>
        <v>2306.5</v>
      </c>
      <c r="P34" s="8">
        <f>$P$1/$G$1*$E34</f>
        <v>2306.5</v>
      </c>
      <c r="Q34" s="8">
        <f>$Q$1/$G$1*$E34</f>
        <v>2306.5</v>
      </c>
      <c r="R34" s="8">
        <f>$R$1/$G$1*$E34</f>
        <v>2306.5</v>
      </c>
      <c r="S34" s="8">
        <f>$S$1/$G$1*$E34</f>
        <v>2306.5</v>
      </c>
      <c r="T34" s="8">
        <f>$T$1/$G$1*$E34</f>
        <v>659</v>
      </c>
      <c r="U34" s="8">
        <f>$U$1/$G$1*$E34</f>
        <v>659</v>
      </c>
      <c r="V34" s="8">
        <f>$V$1/$G$1*$E34</f>
        <v>823.75</v>
      </c>
      <c r="W34" s="8">
        <f>$W$1/$G$1*$E34</f>
        <v>659</v>
      </c>
      <c r="X34" s="8">
        <f>$X$1/$G$1*$E34</f>
        <v>659</v>
      </c>
      <c r="Y34" s="8">
        <f>$Y$1/$G$1*$E34</f>
        <v>823.75</v>
      </c>
      <c r="Z34" s="8">
        <f>$Z$1/$G$1*$E34</f>
        <v>659</v>
      </c>
      <c r="AA34" s="8">
        <f>$AA$1/$G$1*$E34</f>
        <v>659</v>
      </c>
      <c r="AB34" s="8">
        <f>$AB$1/$G$1*$E34</f>
        <v>659</v>
      </c>
      <c r="AC34" s="8">
        <f>$AC$1/$G$1*$E34</f>
        <v>659</v>
      </c>
      <c r="AD34" s="8">
        <f>$AD$1/$G$1*$E34</f>
        <v>823.75</v>
      </c>
      <c r="AE34" s="8">
        <f>$AE$1/$G$1*$E34</f>
        <v>823.75</v>
      </c>
      <c r="AF34" s="8">
        <f>$AF$1/$G$1*$E34</f>
        <v>823.75</v>
      </c>
      <c r="AG34" s="8">
        <f>$AG$1/$G$1*$E34</f>
        <v>659</v>
      </c>
      <c r="AH34" s="8">
        <f>$AH$1/$G$1*$E34</f>
        <v>659</v>
      </c>
      <c r="AI34" s="8">
        <f>$AI$1/$G$1*$E34</f>
        <v>659</v>
      </c>
      <c r="AJ34" s="8">
        <f>$AJ$1/$G$1*$E34</f>
        <v>823.75</v>
      </c>
    </row>
    <row r="35" spans="1:36" ht="17" x14ac:dyDescent="0.2">
      <c r="A35" s="2" t="s">
        <v>48</v>
      </c>
      <c r="B35" s="2" t="s">
        <v>45</v>
      </c>
      <c r="C35" s="2">
        <v>20240053</v>
      </c>
      <c r="D35" s="4">
        <v>10000</v>
      </c>
      <c r="E35" s="4">
        <v>5000</v>
      </c>
      <c r="F35" s="2" t="s">
        <v>56</v>
      </c>
      <c r="H35" s="13">
        <f>E35</f>
        <v>5000</v>
      </c>
      <c r="I35" s="14"/>
      <c r="J35" s="14"/>
      <c r="K35" s="14"/>
      <c r="L35" s="13"/>
      <c r="M35" s="1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ht="34" x14ac:dyDescent="0.2">
      <c r="A36" s="2" t="s">
        <v>47</v>
      </c>
      <c r="B36" s="2" t="s">
        <v>46</v>
      </c>
      <c r="C36" s="2">
        <v>20240027</v>
      </c>
      <c r="D36" s="4">
        <v>10000</v>
      </c>
      <c r="E36" s="4">
        <v>5000</v>
      </c>
      <c r="F36" s="2" t="s">
        <v>56</v>
      </c>
      <c r="H36" s="13">
        <f>E36</f>
        <v>5000</v>
      </c>
      <c r="I36" s="14"/>
      <c r="J36" s="14"/>
      <c r="K36" s="14"/>
      <c r="L36" s="13"/>
      <c r="M36" s="1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ht="17" x14ac:dyDescent="0.2">
      <c r="A37" s="2" t="s">
        <v>61</v>
      </c>
      <c r="B37" s="2" t="s">
        <v>57</v>
      </c>
      <c r="C37" s="2">
        <v>2024003</v>
      </c>
      <c r="D37" s="4">
        <v>30000</v>
      </c>
      <c r="E37" s="4">
        <v>30000</v>
      </c>
      <c r="F37" s="2" t="s">
        <v>56</v>
      </c>
      <c r="H37" s="13"/>
      <c r="I37" s="14"/>
      <c r="J37" s="14"/>
      <c r="K37" s="14"/>
      <c r="L37" s="13">
        <f>E37</f>
        <v>30000</v>
      </c>
      <c r="M37" s="14"/>
    </row>
    <row r="38" spans="1:36" ht="17" x14ac:dyDescent="0.2">
      <c r="A38" s="2" t="s">
        <v>61</v>
      </c>
      <c r="B38" s="2" t="s">
        <v>58</v>
      </c>
      <c r="C38" s="2">
        <v>2024006</v>
      </c>
      <c r="D38" s="4">
        <v>30000</v>
      </c>
      <c r="E38" s="4">
        <v>30000</v>
      </c>
      <c r="F38" s="2" t="s">
        <v>56</v>
      </c>
      <c r="H38" s="13"/>
      <c r="I38" s="14"/>
      <c r="J38" s="14"/>
      <c r="K38" s="14"/>
      <c r="L38" s="13">
        <f>E38</f>
        <v>30000</v>
      </c>
      <c r="M38" s="14"/>
    </row>
    <row r="39" spans="1:36" ht="17" x14ac:dyDescent="0.2">
      <c r="A39" s="2" t="s">
        <v>62</v>
      </c>
      <c r="B39" s="2" t="s">
        <v>59</v>
      </c>
      <c r="C39" s="2">
        <v>20240010</v>
      </c>
      <c r="D39" s="4">
        <v>5000</v>
      </c>
      <c r="E39" s="4">
        <v>5000</v>
      </c>
      <c r="F39" s="2" t="s">
        <v>56</v>
      </c>
      <c r="H39" s="13">
        <f>E39</f>
        <v>5000</v>
      </c>
      <c r="I39" s="14"/>
      <c r="J39" s="14"/>
      <c r="K39" s="14"/>
      <c r="L39" s="13"/>
      <c r="M39" s="14"/>
    </row>
    <row r="40" spans="1:36" ht="17" x14ac:dyDescent="0.2">
      <c r="A40" s="2" t="s">
        <v>63</v>
      </c>
      <c r="B40" s="2" t="s">
        <v>60</v>
      </c>
      <c r="C40" s="2">
        <v>20240101</v>
      </c>
      <c r="D40" s="4">
        <v>171820</v>
      </c>
      <c r="E40" s="4">
        <v>171820</v>
      </c>
      <c r="F40" s="2" t="s">
        <v>56</v>
      </c>
      <c r="H40" s="13"/>
      <c r="I40" s="14"/>
      <c r="J40" s="14"/>
      <c r="K40" s="14"/>
      <c r="L40" s="13">
        <f>E40</f>
        <v>171820</v>
      </c>
      <c r="M40" s="14"/>
    </row>
    <row r="41" spans="1:36" ht="17" x14ac:dyDescent="0.2">
      <c r="A41" s="2" t="s">
        <v>61</v>
      </c>
      <c r="B41" s="2" t="s">
        <v>64</v>
      </c>
      <c r="C41" s="2">
        <v>2024007</v>
      </c>
      <c r="D41" s="4">
        <v>30000</v>
      </c>
      <c r="E41" s="4">
        <v>30000</v>
      </c>
      <c r="F41" s="2" t="s">
        <v>56</v>
      </c>
      <c r="H41" s="13"/>
      <c r="I41" s="14"/>
      <c r="J41" s="14"/>
      <c r="K41" s="14"/>
      <c r="L41" s="13">
        <f>E41</f>
        <v>30000</v>
      </c>
      <c r="M41" s="14"/>
    </row>
    <row r="42" spans="1:36" ht="34" x14ac:dyDescent="0.2">
      <c r="A42" s="2" t="s">
        <v>66</v>
      </c>
      <c r="B42" s="2" t="s">
        <v>65</v>
      </c>
      <c r="C42" s="2">
        <v>20240017</v>
      </c>
      <c r="D42" s="4">
        <v>8000</v>
      </c>
      <c r="E42" s="4">
        <v>8000</v>
      </c>
      <c r="F42" s="2" t="s">
        <v>56</v>
      </c>
      <c r="H42" s="13"/>
      <c r="I42" s="14"/>
      <c r="J42" s="14"/>
      <c r="K42" s="14"/>
      <c r="L42" s="13">
        <f>E42</f>
        <v>8000</v>
      </c>
      <c r="M42" s="14"/>
    </row>
    <row r="43" spans="1:36" ht="17" x14ac:dyDescent="0.2">
      <c r="A43" s="2" t="s">
        <v>80</v>
      </c>
      <c r="B43" s="2" t="s">
        <v>89</v>
      </c>
      <c r="C43" s="2">
        <v>20240003</v>
      </c>
      <c r="D43" s="4">
        <v>10000</v>
      </c>
      <c r="E43" s="4">
        <v>10000</v>
      </c>
      <c r="F43" s="2" t="s">
        <v>56</v>
      </c>
      <c r="H43" s="13"/>
      <c r="I43" s="14"/>
      <c r="J43" s="14"/>
      <c r="K43" s="14"/>
      <c r="L43" s="13"/>
      <c r="M43" s="14"/>
      <c r="N43" s="8">
        <v>10000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ht="51" x14ac:dyDescent="0.2">
      <c r="A44" s="2" t="s">
        <v>117</v>
      </c>
      <c r="B44" s="2" t="s">
        <v>75</v>
      </c>
      <c r="C44" s="2" t="s">
        <v>116</v>
      </c>
      <c r="D44" s="4">
        <v>977.25</v>
      </c>
      <c r="E44" s="4">
        <v>977.25</v>
      </c>
      <c r="F44" s="2" t="s">
        <v>56</v>
      </c>
      <c r="H44" s="13">
        <f>$H$1/$G$1*$E44</f>
        <v>226.14049586776861</v>
      </c>
      <c r="I44" s="14"/>
      <c r="J44" s="14"/>
      <c r="K44" s="14"/>
      <c r="L44" s="13">
        <f>$L$1/$G$1*$E44</f>
        <v>113.0702479338843</v>
      </c>
      <c r="M44" s="14"/>
      <c r="N44" s="8">
        <f>$N$1/$G$1*$E44</f>
        <v>56.535123966942152</v>
      </c>
      <c r="O44" s="8">
        <f>$O$1/$G$1*$E44</f>
        <v>56.535123966942152</v>
      </c>
      <c r="P44" s="8">
        <f>$P$1/$G$1*$E44</f>
        <v>56.535123966942152</v>
      </c>
      <c r="Q44" s="8">
        <f>$Q$1/$G$1*$E44</f>
        <v>56.535123966942152</v>
      </c>
      <c r="R44" s="8">
        <f>$R$1/$G$1*$E44</f>
        <v>56.535123966942152</v>
      </c>
      <c r="S44" s="8">
        <f>$S$1/$G$1*$E44</f>
        <v>56.535123966942152</v>
      </c>
      <c r="T44" s="8">
        <f>$T$1/$G$1*$E44</f>
        <v>16.152892561983471</v>
      </c>
      <c r="U44" s="8">
        <f>$U$1/$G$1*$E44</f>
        <v>16.152892561983471</v>
      </c>
      <c r="V44" s="8">
        <f>$V$1/$G$1*$E44</f>
        <v>20.19111570247934</v>
      </c>
      <c r="W44" s="8">
        <f>$W$1/$G$1*$E44</f>
        <v>16.152892561983471</v>
      </c>
      <c r="X44" s="8">
        <f>$X$1/$G$1*$E44</f>
        <v>16.152892561983471</v>
      </c>
      <c r="Y44" s="8">
        <f>$Y$1/$G$1*$E44</f>
        <v>20.19111570247934</v>
      </c>
      <c r="Z44" s="8">
        <f>$Z$1/$G$1*$E44</f>
        <v>16.152892561983471</v>
      </c>
      <c r="AA44" s="8">
        <f>$AA$1/$G$1*$E44</f>
        <v>16.152892561983471</v>
      </c>
      <c r="AB44" s="8">
        <f>$AB$1/$G$1*$E44</f>
        <v>16.152892561983471</v>
      </c>
      <c r="AC44" s="8">
        <f>$AC$1/$G$1*$E44</f>
        <v>16.152892561983471</v>
      </c>
      <c r="AD44" s="8">
        <f>$AD$1/$G$1*$E44</f>
        <v>20.19111570247934</v>
      </c>
      <c r="AE44" s="8">
        <f>$AE$1/$G$1*$E44</f>
        <v>20.19111570247934</v>
      </c>
      <c r="AF44" s="8">
        <f>$AF$1/$G$1*$E44</f>
        <v>20.19111570247934</v>
      </c>
      <c r="AG44" s="8">
        <f>$AG$1/$G$1*$E44</f>
        <v>16.152892561983471</v>
      </c>
      <c r="AH44" s="8">
        <f>$AH$1/$G$1*$E44</f>
        <v>16.152892561983471</v>
      </c>
      <c r="AI44" s="8">
        <f>$AI$1/$G$1*$E44</f>
        <v>16.152892561983471</v>
      </c>
      <c r="AJ44" s="8">
        <f>$AJ$1/$G$1*$E44</f>
        <v>20.19111570247934</v>
      </c>
    </row>
    <row r="45" spans="1:36" ht="17" x14ac:dyDescent="0.2">
      <c r="A45" s="2" t="s">
        <v>81</v>
      </c>
      <c r="B45" s="2" t="s">
        <v>90</v>
      </c>
      <c r="C45" s="2">
        <v>8</v>
      </c>
      <c r="D45" s="4">
        <v>10000</v>
      </c>
      <c r="E45" s="4">
        <v>10000</v>
      </c>
      <c r="F45" s="2" t="s">
        <v>56</v>
      </c>
      <c r="H45" s="13">
        <f>$H$1/$G$1*$E45</f>
        <v>2314.0495867768595</v>
      </c>
      <c r="I45" s="14"/>
      <c r="J45" s="14"/>
      <c r="K45" s="14"/>
      <c r="L45" s="13">
        <f>$L$1/$G$1*$E45</f>
        <v>1157.0247933884298</v>
      </c>
      <c r="M45" s="14"/>
      <c r="N45" s="8">
        <f>$N$1/$G$1*$E45</f>
        <v>578.51239669421489</v>
      </c>
      <c r="O45" s="8">
        <f>$O$1/$G$1*$E45</f>
        <v>578.51239669421489</v>
      </c>
      <c r="P45" s="8">
        <f>$P$1/$G$1*$E45</f>
        <v>578.51239669421489</v>
      </c>
      <c r="Q45" s="8">
        <f>$Q$1/$G$1*$E45</f>
        <v>578.51239669421489</v>
      </c>
      <c r="R45" s="8">
        <f>$R$1/$G$1*$E45</f>
        <v>578.51239669421489</v>
      </c>
      <c r="S45" s="8">
        <f>$S$1/$G$1*$E45</f>
        <v>578.51239669421489</v>
      </c>
      <c r="T45" s="8">
        <f>$T$1/$G$1*$E45</f>
        <v>165.28925619834712</v>
      </c>
      <c r="U45" s="8">
        <f>$U$1/$G$1*$E45</f>
        <v>165.28925619834712</v>
      </c>
      <c r="V45" s="8">
        <f>$V$1/$G$1*$E45</f>
        <v>206.61157024793388</v>
      </c>
      <c r="W45" s="8">
        <f>$W$1/$G$1*$E45</f>
        <v>165.28925619834712</v>
      </c>
      <c r="X45" s="8">
        <f>$X$1/$G$1*$E45</f>
        <v>165.28925619834712</v>
      </c>
      <c r="Y45" s="8">
        <f>$Y$1/$G$1*$E45</f>
        <v>206.61157024793388</v>
      </c>
      <c r="Z45" s="8">
        <f>$Z$1/$G$1*$E45</f>
        <v>165.28925619834712</v>
      </c>
      <c r="AA45" s="8">
        <f>$AA$1/$G$1*$E45</f>
        <v>165.28925619834712</v>
      </c>
      <c r="AB45" s="8">
        <f>$AB$1/$G$1*$E45</f>
        <v>165.28925619834712</v>
      </c>
      <c r="AC45" s="8">
        <f>$AC$1/$G$1*$E45</f>
        <v>165.28925619834712</v>
      </c>
      <c r="AD45" s="8">
        <f>$AD$1/$G$1*$E45</f>
        <v>206.61157024793388</v>
      </c>
      <c r="AE45" s="8">
        <f>$AE$1/$G$1*$E45</f>
        <v>206.61157024793388</v>
      </c>
      <c r="AF45" s="8">
        <f>$AF$1/$G$1*$E45</f>
        <v>206.61157024793388</v>
      </c>
      <c r="AG45" s="8">
        <f>$AG$1/$G$1*$E45</f>
        <v>165.28925619834712</v>
      </c>
      <c r="AH45" s="8">
        <f>$AH$1/$G$1*$E45</f>
        <v>165.28925619834712</v>
      </c>
      <c r="AI45" s="8">
        <f>$AI$1/$G$1*$E45</f>
        <v>165.28925619834712</v>
      </c>
      <c r="AJ45" s="8">
        <f>$AJ$1/$G$1*$E45</f>
        <v>206.61157024793388</v>
      </c>
    </row>
    <row r="46" spans="1:36" ht="17" x14ac:dyDescent="0.2">
      <c r="A46" s="2" t="s">
        <v>50</v>
      </c>
      <c r="B46" s="2" t="s">
        <v>91</v>
      </c>
      <c r="C46" s="2">
        <v>202418</v>
      </c>
      <c r="D46" s="4">
        <v>5000</v>
      </c>
      <c r="E46" s="4">
        <v>5000</v>
      </c>
      <c r="F46" s="2" t="s">
        <v>56</v>
      </c>
      <c r="H46" s="13"/>
      <c r="I46" s="14"/>
      <c r="J46" s="14"/>
      <c r="K46" s="14"/>
      <c r="L46" s="13">
        <v>5000</v>
      </c>
      <c r="M46" s="14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ht="34" x14ac:dyDescent="0.2">
      <c r="A47" s="2" t="s">
        <v>82</v>
      </c>
      <c r="B47" s="2" t="s">
        <v>92</v>
      </c>
      <c r="C47" s="2">
        <v>20240030</v>
      </c>
      <c r="D47" s="4">
        <v>10000</v>
      </c>
      <c r="E47" s="4">
        <v>10000</v>
      </c>
      <c r="F47" s="2" t="s">
        <v>56</v>
      </c>
      <c r="H47" s="13">
        <f>E47</f>
        <v>10000</v>
      </c>
      <c r="I47" s="14"/>
      <c r="J47" s="14"/>
      <c r="K47" s="14"/>
      <c r="L47" s="13"/>
      <c r="M47" s="14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ht="17" x14ac:dyDescent="0.2">
      <c r="A48" s="2" t="s">
        <v>83</v>
      </c>
      <c r="B48" s="2" t="s">
        <v>93</v>
      </c>
      <c r="C48" s="2">
        <v>20240063</v>
      </c>
      <c r="D48" s="4">
        <v>10000</v>
      </c>
      <c r="E48" s="4">
        <v>10000</v>
      </c>
      <c r="F48" s="2" t="s">
        <v>56</v>
      </c>
      <c r="H48" s="13">
        <f>E48</f>
        <v>10000</v>
      </c>
      <c r="I48" s="14"/>
      <c r="J48" s="14"/>
      <c r="K48" s="14"/>
      <c r="L48" s="13"/>
      <c r="M48" s="1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ht="17" x14ac:dyDescent="0.2">
      <c r="A49" s="2" t="s">
        <v>49</v>
      </c>
      <c r="B49" s="2" t="s">
        <v>94</v>
      </c>
      <c r="C49" s="2">
        <v>2024021</v>
      </c>
      <c r="D49" s="4">
        <v>79739</v>
      </c>
      <c r="E49" s="4">
        <v>79739</v>
      </c>
      <c r="F49" s="2" t="s">
        <v>56</v>
      </c>
      <c r="H49" s="13">
        <f t="shared" ref="H49:K49" si="26">H$1/121*$E49</f>
        <v>18452</v>
      </c>
      <c r="I49" s="14">
        <f t="shared" si="26"/>
        <v>0</v>
      </c>
      <c r="J49" s="14">
        <f t="shared" si="26"/>
        <v>0</v>
      </c>
      <c r="K49" s="14">
        <f t="shared" si="26"/>
        <v>0</v>
      </c>
      <c r="L49" s="13">
        <f t="shared" ref="L49:M49" si="27">L$1/121*$E49</f>
        <v>9226</v>
      </c>
      <c r="M49" s="14">
        <f t="shared" si="27"/>
        <v>0</v>
      </c>
      <c r="N49" s="8">
        <f t="shared" ref="N49:AJ49" si="28">N$1/121*$E49</f>
        <v>4613</v>
      </c>
      <c r="O49" s="8">
        <f t="shared" si="28"/>
        <v>4613</v>
      </c>
      <c r="P49" s="8">
        <f t="shared" si="28"/>
        <v>4613</v>
      </c>
      <c r="Q49" s="8">
        <f t="shared" si="28"/>
        <v>4613</v>
      </c>
      <c r="R49" s="8">
        <f t="shared" si="28"/>
        <v>4613</v>
      </c>
      <c r="S49" s="8">
        <f t="shared" si="28"/>
        <v>4613</v>
      </c>
      <c r="T49" s="8">
        <f t="shared" si="28"/>
        <v>1318</v>
      </c>
      <c r="U49" s="8">
        <f t="shared" si="28"/>
        <v>1318</v>
      </c>
      <c r="V49" s="8">
        <f t="shared" si="28"/>
        <v>1647.5</v>
      </c>
      <c r="W49" s="8">
        <f t="shared" si="28"/>
        <v>1318</v>
      </c>
      <c r="X49" s="8">
        <f t="shared" si="28"/>
        <v>1318</v>
      </c>
      <c r="Y49" s="8">
        <f t="shared" si="28"/>
        <v>1647.5</v>
      </c>
      <c r="Z49" s="8">
        <f t="shared" si="28"/>
        <v>1318</v>
      </c>
      <c r="AA49" s="8">
        <f t="shared" si="28"/>
        <v>1318</v>
      </c>
      <c r="AB49" s="8">
        <f t="shared" si="28"/>
        <v>1318</v>
      </c>
      <c r="AC49" s="8">
        <f t="shared" si="28"/>
        <v>1318</v>
      </c>
      <c r="AD49" s="8">
        <f t="shared" si="28"/>
        <v>1647.5</v>
      </c>
      <c r="AE49" s="8">
        <f t="shared" si="28"/>
        <v>1647.5</v>
      </c>
      <c r="AF49" s="8">
        <f t="shared" si="28"/>
        <v>1647.5</v>
      </c>
      <c r="AG49" s="8">
        <f t="shared" si="28"/>
        <v>1318</v>
      </c>
      <c r="AH49" s="8">
        <f t="shared" si="28"/>
        <v>1318</v>
      </c>
      <c r="AI49" s="8">
        <f t="shared" si="28"/>
        <v>1318</v>
      </c>
      <c r="AJ49" s="8">
        <f t="shared" si="28"/>
        <v>1647.5</v>
      </c>
    </row>
    <row r="50" spans="1:36" ht="17" x14ac:dyDescent="0.2">
      <c r="A50" s="2" t="s">
        <v>51</v>
      </c>
      <c r="B50" s="2" t="s">
        <v>95</v>
      </c>
      <c r="C50" s="2">
        <v>24080</v>
      </c>
      <c r="D50" s="4">
        <v>1500</v>
      </c>
      <c r="E50" s="4">
        <v>1500</v>
      </c>
      <c r="F50" s="2" t="s">
        <v>56</v>
      </c>
      <c r="H50" s="13">
        <f>E50</f>
        <v>1500</v>
      </c>
      <c r="I50" s="14"/>
      <c r="J50" s="14"/>
      <c r="K50" s="14"/>
      <c r="L50" s="13"/>
      <c r="M50" s="14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51" x14ac:dyDescent="0.2">
      <c r="A51" s="2" t="s">
        <v>117</v>
      </c>
      <c r="B51" s="2" t="s">
        <v>76</v>
      </c>
      <c r="C51" s="2" t="s">
        <v>116</v>
      </c>
      <c r="D51" s="4">
        <v>1280.1099999999999</v>
      </c>
      <c r="E51" s="4">
        <v>1280.1099999999999</v>
      </c>
      <c r="F51" s="2" t="s">
        <v>56</v>
      </c>
      <c r="H51" s="13">
        <f>$H$1/$G$1*$E51</f>
        <v>296.22380165289258</v>
      </c>
      <c r="I51" s="14"/>
      <c r="J51" s="14"/>
      <c r="K51" s="14"/>
      <c r="L51" s="13">
        <f>$L$1/$G$1*$E51</f>
        <v>148.11190082644629</v>
      </c>
      <c r="M51" s="14"/>
      <c r="N51" s="8">
        <f>$N$1/$G$1*$E51</f>
        <v>74.055950413223144</v>
      </c>
      <c r="O51" s="8">
        <f>$O$1/$G$1*$E51</f>
        <v>74.055950413223144</v>
      </c>
      <c r="P51" s="8">
        <f>$P$1/$G$1*$E51</f>
        <v>74.055950413223144</v>
      </c>
      <c r="Q51" s="8">
        <f>$Q$1/$G$1*$E51</f>
        <v>74.055950413223144</v>
      </c>
      <c r="R51" s="8">
        <f>$R$1/$G$1*$E51</f>
        <v>74.055950413223144</v>
      </c>
      <c r="S51" s="8">
        <f>$S$1/$G$1*$E51</f>
        <v>74.055950413223144</v>
      </c>
      <c r="T51" s="8">
        <f>$T$1/$G$1*$E51</f>
        <v>21.158842975206611</v>
      </c>
      <c r="U51" s="8">
        <f>$U$1/$G$1*$E51</f>
        <v>21.158842975206611</v>
      </c>
      <c r="V51" s="8">
        <f>$V$1/$G$1*$E51</f>
        <v>26.448553719008263</v>
      </c>
      <c r="W51" s="8">
        <f>$W$1/$G$1*$E51</f>
        <v>21.158842975206611</v>
      </c>
      <c r="X51" s="8">
        <f>$X$1/$G$1*$E51</f>
        <v>21.158842975206611</v>
      </c>
      <c r="Y51" s="8">
        <f>$Y$1/$G$1*$E51</f>
        <v>26.448553719008263</v>
      </c>
      <c r="Z51" s="8">
        <f>$Z$1/$G$1*$E51</f>
        <v>21.158842975206611</v>
      </c>
      <c r="AA51" s="8">
        <f>$AA$1/$G$1*$E51</f>
        <v>21.158842975206611</v>
      </c>
      <c r="AB51" s="8">
        <f>$AB$1/$G$1*$E51</f>
        <v>21.158842975206611</v>
      </c>
      <c r="AC51" s="8">
        <f>$AC$1/$G$1*$E51</f>
        <v>21.158842975206611</v>
      </c>
      <c r="AD51" s="8">
        <f>$AD$1/$G$1*$E51</f>
        <v>26.448553719008263</v>
      </c>
      <c r="AE51" s="8">
        <f>$AE$1/$G$1*$E51</f>
        <v>26.448553719008263</v>
      </c>
      <c r="AF51" s="8">
        <f>$AF$1/$G$1*$E51</f>
        <v>26.448553719008263</v>
      </c>
      <c r="AG51" s="8">
        <f>$AG$1/$G$1*$E51</f>
        <v>21.158842975206611</v>
      </c>
      <c r="AH51" s="8">
        <f>$AH$1/$G$1*$E51</f>
        <v>21.158842975206611</v>
      </c>
      <c r="AI51" s="8">
        <f>$AI$1/$G$1*$E51</f>
        <v>21.158842975206611</v>
      </c>
      <c r="AJ51" s="8">
        <f>$AJ$1/$G$1*$E51</f>
        <v>26.448553719008263</v>
      </c>
    </row>
    <row r="52" spans="1:36" ht="17" x14ac:dyDescent="0.2">
      <c r="A52" s="2" t="s">
        <v>50</v>
      </c>
      <c r="B52" s="2" t="s">
        <v>96</v>
      </c>
      <c r="C52" s="2">
        <v>202421</v>
      </c>
      <c r="D52" s="4">
        <v>5000</v>
      </c>
      <c r="E52" s="4">
        <v>5000</v>
      </c>
      <c r="F52" s="2" t="s">
        <v>56</v>
      </c>
      <c r="H52" s="13"/>
      <c r="I52" s="14"/>
      <c r="J52" s="14"/>
      <c r="K52" s="14"/>
      <c r="L52" s="13">
        <f>E52</f>
        <v>5000</v>
      </c>
      <c r="M52" s="14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34" x14ac:dyDescent="0.2">
      <c r="A53" s="2" t="s">
        <v>82</v>
      </c>
      <c r="B53" s="2" t="s">
        <v>97</v>
      </c>
      <c r="C53" s="2">
        <v>20240035</v>
      </c>
      <c r="D53" s="4">
        <v>10000</v>
      </c>
      <c r="E53" s="4">
        <v>10000</v>
      </c>
      <c r="F53" s="2" t="s">
        <v>56</v>
      </c>
      <c r="H53" s="13">
        <f>E53</f>
        <v>10000</v>
      </c>
      <c r="I53" s="14"/>
      <c r="J53" s="14"/>
      <c r="K53" s="14"/>
      <c r="L53" s="13"/>
      <c r="M53" s="14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ht="34" x14ac:dyDescent="0.2">
      <c r="A54" s="2" t="s">
        <v>113</v>
      </c>
      <c r="B54" s="2" t="s">
        <v>112</v>
      </c>
      <c r="C54" s="2">
        <v>3009269525</v>
      </c>
      <c r="D54" s="4">
        <v>7884.45</v>
      </c>
      <c r="E54" s="4">
        <v>7884.45</v>
      </c>
      <c r="F54" s="2" t="s">
        <v>56</v>
      </c>
      <c r="H54" s="13">
        <f>$H$1/$G$1*$E54</f>
        <v>1824.5008264462811</v>
      </c>
      <c r="I54" s="14"/>
      <c r="J54" s="14"/>
      <c r="K54" s="14"/>
      <c r="L54" s="13">
        <f>$L$1/$G$1*$E54</f>
        <v>912.25041322314053</v>
      </c>
      <c r="M54" s="14"/>
      <c r="N54" s="8">
        <f>$N$1/$G$1*$E54</f>
        <v>456.12520661157026</v>
      </c>
      <c r="O54" s="8">
        <f>$O$1/$G$1*$E54</f>
        <v>456.12520661157026</v>
      </c>
      <c r="P54" s="8">
        <f>$P$1/$G$1*$E54</f>
        <v>456.12520661157026</v>
      </c>
      <c r="Q54" s="8">
        <f>$Q$1/$G$1*$E54</f>
        <v>456.12520661157026</v>
      </c>
      <c r="R54" s="8">
        <f>$R$1/$G$1*$E54</f>
        <v>456.12520661157026</v>
      </c>
      <c r="S54" s="8">
        <f>$S$1/$G$1*$E54</f>
        <v>456.12520661157026</v>
      </c>
      <c r="T54" s="8">
        <f>$T$1/$G$1*$E54</f>
        <v>130.3214876033058</v>
      </c>
      <c r="U54" s="8">
        <f>$U$1/$G$1*$E54</f>
        <v>130.3214876033058</v>
      </c>
      <c r="V54" s="8">
        <f>$V$1/$G$1*$E54</f>
        <v>162.90185950413223</v>
      </c>
      <c r="W54" s="8">
        <f>$W$1/$G$1*$E54</f>
        <v>130.3214876033058</v>
      </c>
      <c r="X54" s="8">
        <f>$X$1/$G$1*$E54</f>
        <v>130.3214876033058</v>
      </c>
      <c r="Y54" s="8">
        <f>$Y$1/$G$1*$E54</f>
        <v>162.90185950413223</v>
      </c>
      <c r="Z54" s="8">
        <f>$Z$1/$G$1*$E54</f>
        <v>130.3214876033058</v>
      </c>
      <c r="AA54" s="8">
        <f>$AA$1/$G$1*$E54</f>
        <v>130.3214876033058</v>
      </c>
      <c r="AB54" s="8">
        <f>$AB$1/$G$1*$E54</f>
        <v>130.3214876033058</v>
      </c>
      <c r="AC54" s="8">
        <f>$AC$1/$G$1*$E54</f>
        <v>130.3214876033058</v>
      </c>
      <c r="AD54" s="8">
        <f>$AD$1/$G$1*$E54</f>
        <v>162.90185950413223</v>
      </c>
      <c r="AE54" s="8">
        <f>$AE$1/$G$1*$E54</f>
        <v>162.90185950413223</v>
      </c>
      <c r="AF54" s="8">
        <f>$AF$1/$G$1*$E54</f>
        <v>162.90185950413223</v>
      </c>
      <c r="AG54" s="8">
        <f>$AG$1/$G$1*$E54</f>
        <v>130.3214876033058</v>
      </c>
      <c r="AH54" s="8">
        <f>$AH$1/$G$1*$E54</f>
        <v>130.3214876033058</v>
      </c>
      <c r="AI54" s="8">
        <f>$AI$1/$G$1*$E54</f>
        <v>130.3214876033058</v>
      </c>
      <c r="AJ54" s="8">
        <f>$AJ$1/$G$1*$E54</f>
        <v>162.90185950413223</v>
      </c>
    </row>
    <row r="55" spans="1:36" ht="17" x14ac:dyDescent="0.2">
      <c r="A55" s="2" t="s">
        <v>81</v>
      </c>
      <c r="B55" s="2" t="s">
        <v>98</v>
      </c>
      <c r="C55" s="2">
        <v>9</v>
      </c>
      <c r="D55" s="4">
        <v>10000</v>
      </c>
      <c r="E55" s="4">
        <v>10000</v>
      </c>
      <c r="F55" s="2" t="s">
        <v>56</v>
      </c>
      <c r="H55" s="13">
        <f>$H$1/$G$1*$E55</f>
        <v>2314.0495867768595</v>
      </c>
      <c r="I55" s="14"/>
      <c r="J55" s="14"/>
      <c r="K55" s="14"/>
      <c r="L55" s="13">
        <f>$L$1/$G$1*$E55</f>
        <v>1157.0247933884298</v>
      </c>
      <c r="M55" s="14"/>
      <c r="N55" s="8">
        <f>$N$1/$G$1*$E55</f>
        <v>578.51239669421489</v>
      </c>
      <c r="O55" s="8">
        <f>$O$1/$G$1*$E55</f>
        <v>578.51239669421489</v>
      </c>
      <c r="P55" s="8">
        <f>$P$1/$G$1*$E55</f>
        <v>578.51239669421489</v>
      </c>
      <c r="Q55" s="8">
        <f>$Q$1/$G$1*$E55</f>
        <v>578.51239669421489</v>
      </c>
      <c r="R55" s="8">
        <f>$R$1/$G$1*$E55</f>
        <v>578.51239669421489</v>
      </c>
      <c r="S55" s="8">
        <f>$S$1/$G$1*$E55</f>
        <v>578.51239669421489</v>
      </c>
      <c r="T55" s="8">
        <f>$T$1/$G$1*$E55</f>
        <v>165.28925619834712</v>
      </c>
      <c r="U55" s="8">
        <f>$U$1/$G$1*$E55</f>
        <v>165.28925619834712</v>
      </c>
      <c r="V55" s="8">
        <f>$V$1/$G$1*$E55</f>
        <v>206.61157024793388</v>
      </c>
      <c r="W55" s="8">
        <f>$W$1/$G$1*$E55</f>
        <v>165.28925619834712</v>
      </c>
      <c r="X55" s="8">
        <f>$X$1/$G$1*$E55</f>
        <v>165.28925619834712</v>
      </c>
      <c r="Y55" s="8">
        <f>$Y$1/$G$1*$E55</f>
        <v>206.61157024793388</v>
      </c>
      <c r="Z55" s="8">
        <f>$Z$1/$G$1*$E55</f>
        <v>165.28925619834712</v>
      </c>
      <c r="AA55" s="8">
        <f>$AA$1/$G$1*$E55</f>
        <v>165.28925619834712</v>
      </c>
      <c r="AB55" s="8">
        <f>$AB$1/$G$1*$E55</f>
        <v>165.28925619834712</v>
      </c>
      <c r="AC55" s="8">
        <f>$AC$1/$G$1*$E55</f>
        <v>165.28925619834712</v>
      </c>
      <c r="AD55" s="8">
        <f>$AD$1/$G$1*$E55</f>
        <v>206.61157024793388</v>
      </c>
      <c r="AE55" s="8">
        <f>$AE$1/$G$1*$E55</f>
        <v>206.61157024793388</v>
      </c>
      <c r="AF55" s="8">
        <f>$AF$1/$G$1*$E55</f>
        <v>206.61157024793388</v>
      </c>
      <c r="AG55" s="8">
        <f>$AG$1/$G$1*$E55</f>
        <v>165.28925619834712</v>
      </c>
      <c r="AH55" s="8">
        <f>$AH$1/$G$1*$E55</f>
        <v>165.28925619834712</v>
      </c>
      <c r="AI55" s="8">
        <f>$AI$1/$G$1*$E55</f>
        <v>165.28925619834712</v>
      </c>
      <c r="AJ55" s="8">
        <f>$AJ$1/$G$1*$E55</f>
        <v>206.61157024793388</v>
      </c>
    </row>
    <row r="56" spans="1:36" ht="17" x14ac:dyDescent="0.2">
      <c r="A56" s="2" t="s">
        <v>51</v>
      </c>
      <c r="B56" s="2" t="s">
        <v>99</v>
      </c>
      <c r="C56" s="2">
        <v>24090</v>
      </c>
      <c r="D56" s="4">
        <v>1500</v>
      </c>
      <c r="E56" s="4">
        <v>1500</v>
      </c>
      <c r="F56" s="2" t="s">
        <v>56</v>
      </c>
      <c r="H56" s="13">
        <f>E56</f>
        <v>1500</v>
      </c>
      <c r="I56" s="14"/>
      <c r="J56" s="14"/>
      <c r="K56" s="14"/>
      <c r="L56" s="13"/>
      <c r="M56" s="14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ht="17" x14ac:dyDescent="0.2">
      <c r="A57" s="2" t="s">
        <v>84</v>
      </c>
      <c r="B57" s="2" t="s">
        <v>100</v>
      </c>
      <c r="C57" s="2">
        <v>2024010</v>
      </c>
      <c r="D57" s="4">
        <v>13375</v>
      </c>
      <c r="E57" s="4">
        <v>13375</v>
      </c>
      <c r="F57" s="2" t="s">
        <v>56</v>
      </c>
      <c r="H57" s="13">
        <f>E57</f>
        <v>13375</v>
      </c>
      <c r="I57" s="14"/>
      <c r="J57" s="14"/>
      <c r="K57" s="14"/>
      <c r="L57" s="13"/>
      <c r="M57" s="14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ht="17" x14ac:dyDescent="0.2">
      <c r="A58" s="2" t="s">
        <v>49</v>
      </c>
      <c r="B58" s="2" t="s">
        <v>101</v>
      </c>
      <c r="C58" s="2">
        <v>2024024</v>
      </c>
      <c r="D58" s="4">
        <v>79739</v>
      </c>
      <c r="E58" s="4">
        <v>79739</v>
      </c>
      <c r="F58" s="2" t="s">
        <v>56</v>
      </c>
      <c r="H58" s="13">
        <f>$H$1/121*$E58</f>
        <v>18452</v>
      </c>
      <c r="I58" s="14"/>
      <c r="J58" s="14"/>
      <c r="K58" s="14"/>
      <c r="L58" s="13">
        <f>$L$1/121*$E58</f>
        <v>9226</v>
      </c>
      <c r="M58" s="14"/>
      <c r="N58" s="8">
        <f t="shared" ref="N58:AJ58" si="29">N$1/121*$E58</f>
        <v>4613</v>
      </c>
      <c r="O58" s="8">
        <f t="shared" si="29"/>
        <v>4613</v>
      </c>
      <c r="P58" s="8">
        <f t="shared" si="29"/>
        <v>4613</v>
      </c>
      <c r="Q58" s="8">
        <f t="shared" si="29"/>
        <v>4613</v>
      </c>
      <c r="R58" s="8">
        <f t="shared" si="29"/>
        <v>4613</v>
      </c>
      <c r="S58" s="8">
        <f t="shared" si="29"/>
        <v>4613</v>
      </c>
      <c r="T58" s="8">
        <f t="shared" si="29"/>
        <v>1318</v>
      </c>
      <c r="U58" s="8">
        <f t="shared" si="29"/>
        <v>1318</v>
      </c>
      <c r="V58" s="8">
        <f t="shared" si="29"/>
        <v>1647.5</v>
      </c>
      <c r="W58" s="8">
        <f t="shared" si="29"/>
        <v>1318</v>
      </c>
      <c r="X58" s="8">
        <f t="shared" si="29"/>
        <v>1318</v>
      </c>
      <c r="Y58" s="8">
        <f t="shared" si="29"/>
        <v>1647.5</v>
      </c>
      <c r="Z58" s="8">
        <f t="shared" si="29"/>
        <v>1318</v>
      </c>
      <c r="AA58" s="8">
        <f t="shared" si="29"/>
        <v>1318</v>
      </c>
      <c r="AB58" s="8">
        <f t="shared" si="29"/>
        <v>1318</v>
      </c>
      <c r="AC58" s="8">
        <f t="shared" si="29"/>
        <v>1318</v>
      </c>
      <c r="AD58" s="8">
        <f t="shared" si="29"/>
        <v>1647.5</v>
      </c>
      <c r="AE58" s="8">
        <f t="shared" si="29"/>
        <v>1647.5</v>
      </c>
      <c r="AF58" s="8">
        <f t="shared" si="29"/>
        <v>1647.5</v>
      </c>
      <c r="AG58" s="8">
        <f t="shared" si="29"/>
        <v>1318</v>
      </c>
      <c r="AH58" s="8">
        <f t="shared" si="29"/>
        <v>1318</v>
      </c>
      <c r="AI58" s="8">
        <f t="shared" si="29"/>
        <v>1318</v>
      </c>
      <c r="AJ58" s="8">
        <f t="shared" si="29"/>
        <v>1647.5</v>
      </c>
    </row>
    <row r="59" spans="1:36" ht="34" x14ac:dyDescent="0.2">
      <c r="A59" s="2" t="s">
        <v>85</v>
      </c>
      <c r="B59" s="2" t="s">
        <v>102</v>
      </c>
      <c r="C59" s="2">
        <v>20240087</v>
      </c>
      <c r="D59" s="4">
        <v>42834</v>
      </c>
      <c r="E59" s="4">
        <v>42834</v>
      </c>
      <c r="F59" s="2" t="s">
        <v>56</v>
      </c>
      <c r="H59" s="13">
        <f>$H$1/116.5*$E59</f>
        <v>10294.8669527897</v>
      </c>
      <c r="I59" s="14"/>
      <c r="J59" s="14"/>
      <c r="K59" s="14"/>
      <c r="L59" s="13">
        <f>$L$1/116.5*$E59</f>
        <v>5147.43347639485</v>
      </c>
      <c r="M59" s="14"/>
      <c r="N59" s="8">
        <f t="shared" ref="N59:AH59" si="30">N$1/116.5*$E59</f>
        <v>2573.716738197425</v>
      </c>
      <c r="O59" s="8">
        <f t="shared" si="30"/>
        <v>2573.716738197425</v>
      </c>
      <c r="P59" s="8">
        <f t="shared" si="30"/>
        <v>2573.716738197425</v>
      </c>
      <c r="Q59" s="8">
        <f t="shared" si="30"/>
        <v>2573.716738197425</v>
      </c>
      <c r="R59" s="8">
        <f t="shared" si="30"/>
        <v>2573.716738197425</v>
      </c>
      <c r="S59" s="8">
        <f t="shared" si="30"/>
        <v>2573.716738197425</v>
      </c>
      <c r="T59" s="8">
        <f t="shared" si="30"/>
        <v>735.34763948497857</v>
      </c>
      <c r="U59" s="8">
        <f t="shared" si="30"/>
        <v>735.34763948497857</v>
      </c>
      <c r="V59" s="8">
        <f t="shared" si="30"/>
        <v>919.18454935622321</v>
      </c>
      <c r="W59" s="8">
        <f t="shared" si="30"/>
        <v>735.34763948497857</v>
      </c>
      <c r="X59" s="8">
        <f t="shared" si="30"/>
        <v>735.34763948497857</v>
      </c>
      <c r="Y59" s="8">
        <f t="shared" si="30"/>
        <v>919.18454935622321</v>
      </c>
      <c r="Z59" s="8">
        <f t="shared" si="30"/>
        <v>735.34763948497857</v>
      </c>
      <c r="AA59" s="8">
        <f t="shared" si="30"/>
        <v>735.34763948497857</v>
      </c>
      <c r="AB59" s="8">
        <f t="shared" si="30"/>
        <v>735.34763948497857</v>
      </c>
      <c r="AC59" s="8">
        <f t="shared" si="30"/>
        <v>735.34763948497857</v>
      </c>
      <c r="AD59" s="8">
        <f t="shared" si="30"/>
        <v>919.18454935622321</v>
      </c>
      <c r="AE59" s="8">
        <f t="shared" si="30"/>
        <v>919.18454935622321</v>
      </c>
      <c r="AF59" s="8">
        <f t="shared" si="30"/>
        <v>919.18454935622321</v>
      </c>
      <c r="AG59" s="8">
        <f t="shared" si="30"/>
        <v>735.34763948497857</v>
      </c>
      <c r="AH59" s="8">
        <f t="shared" si="30"/>
        <v>735.34763948497857</v>
      </c>
      <c r="AI59" s="8"/>
      <c r="AJ59" s="8"/>
    </row>
    <row r="60" spans="1:36" ht="51" x14ac:dyDescent="0.2">
      <c r="A60" s="2" t="s">
        <v>117</v>
      </c>
      <c r="B60" s="2" t="s">
        <v>77</v>
      </c>
      <c r="C60" s="2" t="s">
        <v>116</v>
      </c>
      <c r="D60" s="4">
        <v>3071.82</v>
      </c>
      <c r="E60" s="4">
        <v>3071.82</v>
      </c>
      <c r="F60" s="2" t="s">
        <v>56</v>
      </c>
      <c r="H60" s="13">
        <f>$H$1/$G$1*$E60</f>
        <v>710.8343801652893</v>
      </c>
      <c r="I60" s="14"/>
      <c r="J60" s="14"/>
      <c r="K60" s="14"/>
      <c r="L60" s="13">
        <f>$L$1/$G$1*$E60</f>
        <v>355.41719008264465</v>
      </c>
      <c r="M60" s="14"/>
      <c r="N60" s="8">
        <f>$N$1/$G$1*$E60</f>
        <v>177.70859504132233</v>
      </c>
      <c r="O60" s="8">
        <f>$O$1/$G$1*$E60</f>
        <v>177.70859504132233</v>
      </c>
      <c r="P60" s="8">
        <f>$P$1/$G$1*$E60</f>
        <v>177.70859504132233</v>
      </c>
      <c r="Q60" s="8">
        <f>$Q$1/$G$1*$E60</f>
        <v>177.70859504132233</v>
      </c>
      <c r="R60" s="8">
        <f>$R$1/$G$1*$E60</f>
        <v>177.70859504132233</v>
      </c>
      <c r="S60" s="8">
        <f>$S$1/$G$1*$E60</f>
        <v>177.70859504132233</v>
      </c>
      <c r="T60" s="8">
        <f>$T$1/$G$1*$E60</f>
        <v>50.773884297520667</v>
      </c>
      <c r="U60" s="8">
        <f>$U$1/$G$1*$E60</f>
        <v>50.773884297520667</v>
      </c>
      <c r="V60" s="8">
        <f>$V$1/$G$1*$E60</f>
        <v>63.46735537190083</v>
      </c>
      <c r="W60" s="8">
        <f>$W$1/$G$1*$E60</f>
        <v>50.773884297520667</v>
      </c>
      <c r="X60" s="8">
        <f>$X$1/$G$1*$E60</f>
        <v>50.773884297520667</v>
      </c>
      <c r="Y60" s="8">
        <f>$Y$1/$G$1*$E60</f>
        <v>63.46735537190083</v>
      </c>
      <c r="Z60" s="8">
        <f>$Z$1/$G$1*$E60</f>
        <v>50.773884297520667</v>
      </c>
      <c r="AA60" s="8">
        <f>$AA$1/$G$1*$E60</f>
        <v>50.773884297520667</v>
      </c>
      <c r="AB60" s="8">
        <f>$AB$1/$G$1*$E60</f>
        <v>50.773884297520667</v>
      </c>
      <c r="AC60" s="8">
        <f>$AC$1/$G$1*$E60</f>
        <v>50.773884297520667</v>
      </c>
      <c r="AD60" s="8">
        <f>$AD$1/$G$1*$E60</f>
        <v>63.46735537190083</v>
      </c>
      <c r="AE60" s="8">
        <f>$AE$1/$G$1*$E60</f>
        <v>63.46735537190083</v>
      </c>
      <c r="AF60" s="8">
        <f>$AF$1/$G$1*$E60</f>
        <v>63.46735537190083</v>
      </c>
      <c r="AG60" s="8">
        <f>$AG$1/$G$1*$E60</f>
        <v>50.773884297520667</v>
      </c>
      <c r="AH60" s="8">
        <f>$AH$1/$G$1*$E60</f>
        <v>50.773884297520667</v>
      </c>
      <c r="AI60" s="8">
        <f>$AI$1/$G$1*$E60</f>
        <v>50.773884297520667</v>
      </c>
      <c r="AJ60" s="8">
        <f>$AJ$1/$G$1*$E60</f>
        <v>63.46735537190083</v>
      </c>
    </row>
    <row r="61" spans="1:36" ht="51" x14ac:dyDescent="0.2">
      <c r="A61" s="2" t="s">
        <v>117</v>
      </c>
      <c r="B61" s="2" t="s">
        <v>78</v>
      </c>
      <c r="C61" s="2" t="s">
        <v>116</v>
      </c>
      <c r="D61" s="4">
        <v>1162.73</v>
      </c>
      <c r="E61" s="4">
        <v>1162.73</v>
      </c>
      <c r="F61" s="2" t="s">
        <v>56</v>
      </c>
      <c r="H61" s="13">
        <f>$H$1/$G$1*$E61</f>
        <v>269.06148760330581</v>
      </c>
      <c r="I61" s="14"/>
      <c r="J61" s="14"/>
      <c r="K61" s="14"/>
      <c r="L61" s="13">
        <f>$L$1/$G$1*$E61</f>
        <v>134.5307438016529</v>
      </c>
      <c r="M61" s="14"/>
      <c r="N61" s="8">
        <f>$N$1/$G$1*$E61</f>
        <v>67.265371900826452</v>
      </c>
      <c r="O61" s="8">
        <f>$O$1/$G$1*$E61</f>
        <v>67.265371900826452</v>
      </c>
      <c r="P61" s="8">
        <f>$P$1/$G$1*$E61</f>
        <v>67.265371900826452</v>
      </c>
      <c r="Q61" s="8">
        <f>$Q$1/$G$1*$E61</f>
        <v>67.265371900826452</v>
      </c>
      <c r="R61" s="8">
        <f>$R$1/$G$1*$E61</f>
        <v>67.265371900826452</v>
      </c>
      <c r="S61" s="8">
        <f>$S$1/$G$1*$E61</f>
        <v>67.265371900826452</v>
      </c>
      <c r="T61" s="8">
        <f>$T$1/$G$1*$E61</f>
        <v>19.218677685950414</v>
      </c>
      <c r="U61" s="8">
        <f>$U$1/$G$1*$E61</f>
        <v>19.218677685950414</v>
      </c>
      <c r="V61" s="8">
        <f>$V$1/$G$1*$E61</f>
        <v>24.023347107438017</v>
      </c>
      <c r="W61" s="8">
        <f>$W$1/$G$1*$E61</f>
        <v>19.218677685950414</v>
      </c>
      <c r="X61" s="8">
        <f>$X$1/$G$1*$E61</f>
        <v>19.218677685950414</v>
      </c>
      <c r="Y61" s="8">
        <f>$Y$1/$G$1*$E61</f>
        <v>24.023347107438017</v>
      </c>
      <c r="Z61" s="8">
        <f>$Z$1/$G$1*$E61</f>
        <v>19.218677685950414</v>
      </c>
      <c r="AA61" s="8">
        <f>$AA$1/$G$1*$E61</f>
        <v>19.218677685950414</v>
      </c>
      <c r="AB61" s="8">
        <f>$AB$1/$G$1*$E61</f>
        <v>19.218677685950414</v>
      </c>
      <c r="AC61" s="8">
        <f>$AC$1/$G$1*$E61</f>
        <v>19.218677685950414</v>
      </c>
      <c r="AD61" s="8">
        <f>$AD$1/$G$1*$E61</f>
        <v>24.023347107438017</v>
      </c>
      <c r="AE61" s="8">
        <f>$AE$1/$G$1*$E61</f>
        <v>24.023347107438017</v>
      </c>
      <c r="AF61" s="8">
        <f>$AF$1/$G$1*$E61</f>
        <v>24.023347107438017</v>
      </c>
      <c r="AG61" s="8">
        <f>$AG$1/$G$1*$E61</f>
        <v>19.218677685950414</v>
      </c>
      <c r="AH61" s="8">
        <f>$AH$1/$G$1*$E61</f>
        <v>19.218677685950414</v>
      </c>
      <c r="AI61" s="8">
        <f>$AI$1/$G$1*$E61</f>
        <v>19.218677685950414</v>
      </c>
      <c r="AJ61" s="8">
        <f>$AJ$1/$G$1*$E61</f>
        <v>24.023347107438017</v>
      </c>
    </row>
    <row r="62" spans="1:36" ht="17" x14ac:dyDescent="0.2">
      <c r="A62" s="2" t="s">
        <v>86</v>
      </c>
      <c r="B62" s="2" t="s">
        <v>103</v>
      </c>
      <c r="D62" s="4">
        <v>11743.05</v>
      </c>
      <c r="E62" s="4">
        <v>11743.05</v>
      </c>
      <c r="F62" s="2" t="s">
        <v>56</v>
      </c>
      <c r="H62" s="13">
        <f>$H$1/$G$1*$E62</f>
        <v>2717.4</v>
      </c>
      <c r="I62" s="14"/>
      <c r="J62" s="14"/>
      <c r="K62" s="14"/>
      <c r="L62" s="13">
        <f>$L$1/$G$1*$E62</f>
        <v>1358.7</v>
      </c>
      <c r="M62" s="14"/>
      <c r="N62" s="8">
        <f>$N$1/$G$1*$E62</f>
        <v>679.35</v>
      </c>
      <c r="O62" s="8">
        <f>$O$1/$G$1*$E62</f>
        <v>679.35</v>
      </c>
      <c r="P62" s="8">
        <f>$P$1/$G$1*$E62</f>
        <v>679.35</v>
      </c>
      <c r="Q62" s="8">
        <f>$Q$1/$G$1*$E62</f>
        <v>679.35</v>
      </c>
      <c r="R62" s="8">
        <f>$R$1/$G$1*$E62</f>
        <v>679.35</v>
      </c>
      <c r="S62" s="8">
        <f>$S$1/$G$1*$E62</f>
        <v>679.35</v>
      </c>
      <c r="T62" s="8">
        <f>$T$1/$G$1*$E62</f>
        <v>194.1</v>
      </c>
      <c r="U62" s="8">
        <f>$U$1/$G$1*$E62</f>
        <v>194.1</v>
      </c>
      <c r="V62" s="8">
        <f>$V$1/$G$1*$E62</f>
        <v>242.625</v>
      </c>
      <c r="W62" s="8">
        <f>$W$1/$G$1*$E62</f>
        <v>194.1</v>
      </c>
      <c r="X62" s="8">
        <f>$X$1/$G$1*$E62</f>
        <v>194.1</v>
      </c>
      <c r="Y62" s="8">
        <f>$Y$1/$G$1*$E62</f>
        <v>242.625</v>
      </c>
      <c r="Z62" s="8">
        <f>$Z$1/$G$1*$E62</f>
        <v>194.1</v>
      </c>
      <c r="AA62" s="8">
        <f>$AA$1/$G$1*$E62</f>
        <v>194.1</v>
      </c>
      <c r="AB62" s="8">
        <f>$AB$1/$G$1*$E62</f>
        <v>194.1</v>
      </c>
      <c r="AC62" s="8">
        <f>$AC$1/$G$1*$E62</f>
        <v>194.1</v>
      </c>
      <c r="AD62" s="8">
        <f>$AD$1/$G$1*$E62</f>
        <v>242.625</v>
      </c>
      <c r="AE62" s="8">
        <f>$AE$1/$G$1*$E62</f>
        <v>242.625</v>
      </c>
      <c r="AF62" s="8">
        <f>$AF$1/$G$1*$E62</f>
        <v>242.625</v>
      </c>
      <c r="AG62" s="8">
        <f>$AG$1/$G$1*$E62</f>
        <v>194.1</v>
      </c>
      <c r="AH62" s="8">
        <f>$AH$1/$G$1*$E62</f>
        <v>194.1</v>
      </c>
      <c r="AI62" s="8">
        <f>$AI$1/$G$1*$E62</f>
        <v>194.1</v>
      </c>
      <c r="AJ62" s="8">
        <f>$AJ$1/$G$1*$E62</f>
        <v>242.625</v>
      </c>
    </row>
    <row r="63" spans="1:36" ht="17" x14ac:dyDescent="0.2">
      <c r="A63" s="2" t="s">
        <v>81</v>
      </c>
      <c r="B63" s="2" t="s">
        <v>104</v>
      </c>
      <c r="C63" s="2">
        <v>20249</v>
      </c>
      <c r="D63" s="4">
        <v>10000</v>
      </c>
      <c r="E63" s="4">
        <v>10000</v>
      </c>
      <c r="F63" s="2" t="s">
        <v>56</v>
      </c>
      <c r="H63" s="13">
        <f>$H$1/$G$1*$E63</f>
        <v>2314.0495867768595</v>
      </c>
      <c r="I63" s="14"/>
      <c r="J63" s="14"/>
      <c r="K63" s="14"/>
      <c r="L63" s="13">
        <f>$L$1/$G$1*$E63</f>
        <v>1157.0247933884298</v>
      </c>
      <c r="M63" s="14"/>
      <c r="N63" s="8">
        <f>$N$1/$G$1*$E63</f>
        <v>578.51239669421489</v>
      </c>
      <c r="O63" s="8">
        <f>$O$1/$G$1*$E63</f>
        <v>578.51239669421489</v>
      </c>
      <c r="P63" s="8">
        <f>$P$1/$G$1*$E63</f>
        <v>578.51239669421489</v>
      </c>
      <c r="Q63" s="8">
        <f>$Q$1/$G$1*$E63</f>
        <v>578.51239669421489</v>
      </c>
      <c r="R63" s="8">
        <f>$R$1/$G$1*$E63</f>
        <v>578.51239669421489</v>
      </c>
      <c r="S63" s="8">
        <f>$S$1/$G$1*$E63</f>
        <v>578.51239669421489</v>
      </c>
      <c r="T63" s="8">
        <f>$T$1/$G$1*$E63</f>
        <v>165.28925619834712</v>
      </c>
      <c r="U63" s="8">
        <f>$U$1/$G$1*$E63</f>
        <v>165.28925619834712</v>
      </c>
      <c r="V63" s="8">
        <f>$V$1/$G$1*$E63</f>
        <v>206.61157024793388</v>
      </c>
      <c r="W63" s="8">
        <f>$W$1/$G$1*$E63</f>
        <v>165.28925619834712</v>
      </c>
      <c r="X63" s="8">
        <f>$X$1/$G$1*$E63</f>
        <v>165.28925619834712</v>
      </c>
      <c r="Y63" s="8">
        <f>$Y$1/$G$1*$E63</f>
        <v>206.61157024793388</v>
      </c>
      <c r="Z63" s="8">
        <f>$Z$1/$G$1*$E63</f>
        <v>165.28925619834712</v>
      </c>
      <c r="AA63" s="8">
        <f>$AA$1/$G$1*$E63</f>
        <v>165.28925619834712</v>
      </c>
      <c r="AB63" s="8">
        <f>$AB$1/$G$1*$E63</f>
        <v>165.28925619834712</v>
      </c>
      <c r="AC63" s="8">
        <f>$AC$1/$G$1*$E63</f>
        <v>165.28925619834712</v>
      </c>
      <c r="AD63" s="8">
        <f>$AD$1/$G$1*$E63</f>
        <v>206.61157024793388</v>
      </c>
      <c r="AE63" s="8">
        <f>$AE$1/$G$1*$E63</f>
        <v>206.61157024793388</v>
      </c>
      <c r="AF63" s="8">
        <f>$AF$1/$G$1*$E63</f>
        <v>206.61157024793388</v>
      </c>
      <c r="AG63" s="8">
        <f>$AG$1/$G$1*$E63</f>
        <v>165.28925619834712</v>
      </c>
      <c r="AH63" s="8">
        <f>$AH$1/$G$1*$E63</f>
        <v>165.28925619834712</v>
      </c>
      <c r="AI63" s="8">
        <f>$AI$1/$G$1*$E63</f>
        <v>165.28925619834712</v>
      </c>
      <c r="AJ63" s="8">
        <f>$AJ$1/$G$1*$E63</f>
        <v>206.61157024793388</v>
      </c>
    </row>
    <row r="64" spans="1:36" ht="17" x14ac:dyDescent="0.2">
      <c r="A64" s="2" t="s">
        <v>49</v>
      </c>
      <c r="B64" s="2" t="s">
        <v>105</v>
      </c>
      <c r="C64" s="2">
        <v>2024028</v>
      </c>
      <c r="D64" s="4">
        <v>79739</v>
      </c>
      <c r="E64" s="4">
        <v>79739</v>
      </c>
      <c r="F64" s="2" t="s">
        <v>56</v>
      </c>
      <c r="H64" s="13">
        <f>$H$1/121*$E64</f>
        <v>18452</v>
      </c>
      <c r="I64" s="14"/>
      <c r="J64" s="14"/>
      <c r="K64" s="14"/>
      <c r="L64" s="13">
        <f>$L$1/121*$E64</f>
        <v>9226</v>
      </c>
      <c r="M64" s="14"/>
      <c r="N64" s="8">
        <f t="shared" ref="N64:AJ64" si="31">N$1/121*$E64</f>
        <v>4613</v>
      </c>
      <c r="O64" s="8">
        <f t="shared" si="31"/>
        <v>4613</v>
      </c>
      <c r="P64" s="8">
        <f t="shared" si="31"/>
        <v>4613</v>
      </c>
      <c r="Q64" s="8">
        <f t="shared" si="31"/>
        <v>4613</v>
      </c>
      <c r="R64" s="8">
        <f t="shared" si="31"/>
        <v>4613</v>
      </c>
      <c r="S64" s="8">
        <f t="shared" si="31"/>
        <v>4613</v>
      </c>
      <c r="T64" s="8">
        <f t="shared" si="31"/>
        <v>1318</v>
      </c>
      <c r="U64" s="8">
        <f t="shared" si="31"/>
        <v>1318</v>
      </c>
      <c r="V64" s="8">
        <f t="shared" si="31"/>
        <v>1647.5</v>
      </c>
      <c r="W64" s="8">
        <f t="shared" si="31"/>
        <v>1318</v>
      </c>
      <c r="X64" s="8">
        <f t="shared" si="31"/>
        <v>1318</v>
      </c>
      <c r="Y64" s="8">
        <f t="shared" si="31"/>
        <v>1647.5</v>
      </c>
      <c r="Z64" s="8">
        <f t="shared" si="31"/>
        <v>1318</v>
      </c>
      <c r="AA64" s="8">
        <f t="shared" si="31"/>
        <v>1318</v>
      </c>
      <c r="AB64" s="8">
        <f t="shared" si="31"/>
        <v>1318</v>
      </c>
      <c r="AC64" s="8">
        <f t="shared" si="31"/>
        <v>1318</v>
      </c>
      <c r="AD64" s="8">
        <f t="shared" si="31"/>
        <v>1647.5</v>
      </c>
      <c r="AE64" s="8">
        <f t="shared" si="31"/>
        <v>1647.5</v>
      </c>
      <c r="AF64" s="8">
        <f t="shared" si="31"/>
        <v>1647.5</v>
      </c>
      <c r="AG64" s="8">
        <f t="shared" si="31"/>
        <v>1318</v>
      </c>
      <c r="AH64" s="8">
        <f t="shared" si="31"/>
        <v>1318</v>
      </c>
      <c r="AI64" s="8">
        <f t="shared" si="31"/>
        <v>1318</v>
      </c>
      <c r="AJ64" s="8">
        <f t="shared" si="31"/>
        <v>1647.5</v>
      </c>
    </row>
    <row r="65" spans="1:36" ht="17" x14ac:dyDescent="0.2">
      <c r="A65" s="2" t="s">
        <v>87</v>
      </c>
      <c r="B65" s="2" t="s">
        <v>106</v>
      </c>
      <c r="C65" s="2">
        <v>240101404</v>
      </c>
      <c r="D65" s="4">
        <v>49804</v>
      </c>
      <c r="E65" s="4">
        <v>49804</v>
      </c>
      <c r="F65" s="2" t="s">
        <v>56</v>
      </c>
      <c r="H65" s="13">
        <f>$H$1/116.5*$E65</f>
        <v>11970.060085836911</v>
      </c>
      <c r="I65" s="14"/>
      <c r="J65" s="14"/>
      <c r="K65" s="14"/>
      <c r="L65" s="13">
        <f>$L$1/116.5*$E65</f>
        <v>5985.0300429184554</v>
      </c>
      <c r="M65" s="14"/>
      <c r="N65" s="8">
        <f t="shared" ref="N65:AH65" si="32">N$1/116.5*$E65</f>
        <v>2992.5150214592277</v>
      </c>
      <c r="O65" s="8">
        <f t="shared" si="32"/>
        <v>2992.5150214592277</v>
      </c>
      <c r="P65" s="8">
        <f t="shared" si="32"/>
        <v>2992.5150214592277</v>
      </c>
      <c r="Q65" s="8">
        <f t="shared" si="32"/>
        <v>2992.5150214592277</v>
      </c>
      <c r="R65" s="8">
        <f t="shared" si="32"/>
        <v>2992.5150214592277</v>
      </c>
      <c r="S65" s="8">
        <f t="shared" si="32"/>
        <v>2992.5150214592277</v>
      </c>
      <c r="T65" s="8">
        <f t="shared" si="32"/>
        <v>855.00429184549353</v>
      </c>
      <c r="U65" s="8">
        <f t="shared" si="32"/>
        <v>855.00429184549353</v>
      </c>
      <c r="V65" s="8">
        <f t="shared" si="32"/>
        <v>1068.755364806867</v>
      </c>
      <c r="W65" s="8">
        <f t="shared" si="32"/>
        <v>855.00429184549353</v>
      </c>
      <c r="X65" s="8">
        <f t="shared" si="32"/>
        <v>855.00429184549353</v>
      </c>
      <c r="Y65" s="8">
        <f t="shared" si="32"/>
        <v>1068.755364806867</v>
      </c>
      <c r="Z65" s="8">
        <f t="shared" si="32"/>
        <v>855.00429184549353</v>
      </c>
      <c r="AA65" s="8">
        <f t="shared" si="32"/>
        <v>855.00429184549353</v>
      </c>
      <c r="AB65" s="8">
        <f t="shared" si="32"/>
        <v>855.00429184549353</v>
      </c>
      <c r="AC65" s="8">
        <f t="shared" si="32"/>
        <v>855.00429184549353</v>
      </c>
      <c r="AD65" s="8">
        <f t="shared" si="32"/>
        <v>1068.755364806867</v>
      </c>
      <c r="AE65" s="8">
        <f t="shared" si="32"/>
        <v>1068.755364806867</v>
      </c>
      <c r="AF65" s="8">
        <f t="shared" si="32"/>
        <v>1068.755364806867</v>
      </c>
      <c r="AG65" s="8">
        <f t="shared" si="32"/>
        <v>855.00429184549353</v>
      </c>
      <c r="AH65" s="8">
        <f t="shared" si="32"/>
        <v>855.00429184549353</v>
      </c>
      <c r="AI65" s="8"/>
      <c r="AJ65" s="8"/>
    </row>
    <row r="66" spans="1:36" ht="34" x14ac:dyDescent="0.2">
      <c r="A66" s="2" t="s">
        <v>82</v>
      </c>
      <c r="B66" s="2" t="s">
        <v>107</v>
      </c>
      <c r="C66" s="2">
        <v>20240038</v>
      </c>
      <c r="D66" s="4">
        <v>10000</v>
      </c>
      <c r="E66" s="4">
        <v>10000</v>
      </c>
      <c r="F66" s="2" t="s">
        <v>56</v>
      </c>
      <c r="H66" s="13">
        <f>E66</f>
        <v>10000</v>
      </c>
      <c r="I66" s="14"/>
      <c r="J66" s="14"/>
      <c r="K66" s="14"/>
      <c r="L66" s="13"/>
      <c r="M66" s="14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ht="17" x14ac:dyDescent="0.2">
      <c r="A67" s="2" t="s">
        <v>51</v>
      </c>
      <c r="B67" s="2" t="s">
        <v>108</v>
      </c>
      <c r="C67" s="2">
        <v>24100</v>
      </c>
      <c r="D67" s="4">
        <v>1500</v>
      </c>
      <c r="E67" s="4">
        <v>1500</v>
      </c>
      <c r="F67" s="2" t="s">
        <v>56</v>
      </c>
      <c r="H67" s="13">
        <f>E67</f>
        <v>1500</v>
      </c>
      <c r="I67" s="14"/>
      <c r="J67" s="14"/>
      <c r="K67" s="14"/>
      <c r="L67" s="13"/>
      <c r="M67" s="14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ht="34" x14ac:dyDescent="0.2">
      <c r="A68" s="2" t="s">
        <v>115</v>
      </c>
      <c r="B68" s="2" t="s">
        <v>114</v>
      </c>
      <c r="C68" s="2">
        <v>3009269612</v>
      </c>
      <c r="D68" s="4">
        <v>3684.91</v>
      </c>
      <c r="E68" s="4">
        <v>3684.91</v>
      </c>
      <c r="F68" s="2" t="s">
        <v>56</v>
      </c>
      <c r="H68" s="13">
        <f>$H$1/116.5*$E68</f>
        <v>885.64360515021451</v>
      </c>
      <c r="I68" s="14"/>
      <c r="J68" s="14"/>
      <c r="K68" s="14"/>
      <c r="L68" s="13">
        <f>$L$1/116.5*$E68</f>
        <v>442.82180257510726</v>
      </c>
      <c r="M68" s="14"/>
      <c r="N68" s="8">
        <f t="shared" ref="N68:AH68" si="33">N$1/116.5*$E68</f>
        <v>221.41090128755363</v>
      </c>
      <c r="O68" s="8">
        <f t="shared" si="33"/>
        <v>221.41090128755363</v>
      </c>
      <c r="P68" s="8">
        <f t="shared" si="33"/>
        <v>221.41090128755363</v>
      </c>
      <c r="Q68" s="8">
        <f t="shared" si="33"/>
        <v>221.41090128755363</v>
      </c>
      <c r="R68" s="8">
        <f t="shared" si="33"/>
        <v>221.41090128755363</v>
      </c>
      <c r="S68" s="8">
        <f t="shared" si="33"/>
        <v>221.41090128755363</v>
      </c>
      <c r="T68" s="8">
        <f t="shared" si="33"/>
        <v>63.260257510729609</v>
      </c>
      <c r="U68" s="8">
        <f t="shared" si="33"/>
        <v>63.260257510729609</v>
      </c>
      <c r="V68" s="8">
        <f t="shared" si="33"/>
        <v>79.07532188841202</v>
      </c>
      <c r="W68" s="8">
        <f t="shared" si="33"/>
        <v>63.260257510729609</v>
      </c>
      <c r="X68" s="8">
        <f t="shared" si="33"/>
        <v>63.260257510729609</v>
      </c>
      <c r="Y68" s="8">
        <f t="shared" si="33"/>
        <v>79.07532188841202</v>
      </c>
      <c r="Z68" s="8">
        <f t="shared" si="33"/>
        <v>63.260257510729609</v>
      </c>
      <c r="AA68" s="8">
        <f t="shared" si="33"/>
        <v>63.260257510729609</v>
      </c>
      <c r="AB68" s="8">
        <f t="shared" si="33"/>
        <v>63.260257510729609</v>
      </c>
      <c r="AC68" s="8">
        <f t="shared" si="33"/>
        <v>63.260257510729609</v>
      </c>
      <c r="AD68" s="8">
        <f t="shared" si="33"/>
        <v>79.07532188841202</v>
      </c>
      <c r="AE68" s="8">
        <f t="shared" si="33"/>
        <v>79.07532188841202</v>
      </c>
      <c r="AF68" s="8">
        <f t="shared" si="33"/>
        <v>79.07532188841202</v>
      </c>
      <c r="AG68" s="8">
        <f t="shared" si="33"/>
        <v>63.260257510729609</v>
      </c>
      <c r="AH68" s="8">
        <f t="shared" si="33"/>
        <v>63.260257510729609</v>
      </c>
      <c r="AI68" s="8"/>
      <c r="AJ68" s="8"/>
    </row>
    <row r="69" spans="1:36" ht="17" x14ac:dyDescent="0.2">
      <c r="A69" s="2" t="s">
        <v>50</v>
      </c>
      <c r="B69" s="2" t="s">
        <v>109</v>
      </c>
      <c r="C69" s="2">
        <v>202427</v>
      </c>
      <c r="D69" s="4">
        <v>5000</v>
      </c>
      <c r="E69" s="4">
        <v>5000</v>
      </c>
      <c r="F69" s="2" t="s">
        <v>56</v>
      </c>
      <c r="H69" s="13"/>
      <c r="I69" s="14"/>
      <c r="J69" s="14"/>
      <c r="K69" s="14"/>
      <c r="L69" s="13">
        <f>E69</f>
        <v>5000</v>
      </c>
      <c r="M69" s="14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ht="17" x14ac:dyDescent="0.2">
      <c r="A70" s="9" t="s">
        <v>88</v>
      </c>
      <c r="B70" s="2" t="s">
        <v>110</v>
      </c>
      <c r="C70" s="2">
        <v>5202408</v>
      </c>
      <c r="D70" s="4">
        <v>6000</v>
      </c>
      <c r="E70" s="4">
        <v>6000</v>
      </c>
      <c r="F70" s="2" t="s">
        <v>56</v>
      </c>
      <c r="H70" s="13">
        <f>E70</f>
        <v>6000</v>
      </c>
      <c r="I70" s="14"/>
      <c r="J70" s="14"/>
      <c r="K70" s="14"/>
      <c r="L70" s="13"/>
      <c r="M70" s="14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ht="17" x14ac:dyDescent="0.2">
      <c r="A71" s="9" t="s">
        <v>88</v>
      </c>
      <c r="B71" s="2" t="s">
        <v>111</v>
      </c>
      <c r="C71" s="2">
        <v>5202409</v>
      </c>
      <c r="D71" s="4">
        <v>6000</v>
      </c>
      <c r="E71" s="4">
        <v>6000</v>
      </c>
      <c r="F71" s="2" t="s">
        <v>56</v>
      </c>
      <c r="H71" s="13">
        <f>E71</f>
        <v>6000</v>
      </c>
      <c r="I71" s="14"/>
      <c r="J71" s="14"/>
      <c r="K71" s="14"/>
      <c r="L71" s="13"/>
      <c r="M71" s="14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ht="17" x14ac:dyDescent="0.2">
      <c r="A72" s="10" t="s">
        <v>51</v>
      </c>
      <c r="B72" s="10" t="s">
        <v>217</v>
      </c>
      <c r="C72" s="10">
        <v>24111</v>
      </c>
      <c r="D72" s="4">
        <v>1500</v>
      </c>
      <c r="E72" s="4">
        <v>1500</v>
      </c>
      <c r="F72" s="2" t="s">
        <v>56</v>
      </c>
      <c r="H72" s="13">
        <f>E72</f>
        <v>1500</v>
      </c>
      <c r="I72" s="14"/>
      <c r="J72" s="14"/>
      <c r="K72" s="14"/>
      <c r="L72" s="13"/>
      <c r="M72" s="14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ht="17" x14ac:dyDescent="0.2">
      <c r="A73" s="2" t="s">
        <v>181</v>
      </c>
      <c r="B73" s="2" t="s">
        <v>118</v>
      </c>
      <c r="C73" s="2">
        <v>202407</v>
      </c>
      <c r="D73" s="4">
        <v>10000</v>
      </c>
      <c r="E73" s="4">
        <v>10000</v>
      </c>
      <c r="F73" s="2" t="s">
        <v>38</v>
      </c>
      <c r="H73" s="13">
        <f>$H$1/84*$E73</f>
        <v>3333.333333333333</v>
      </c>
      <c r="I73" s="14"/>
      <c r="J73" s="14"/>
      <c r="K73" s="14"/>
      <c r="L73" s="13">
        <f>$L$1/84*$E73</f>
        <v>1666.6666666666665</v>
      </c>
      <c r="M73" s="14"/>
      <c r="N73" s="8">
        <f t="shared" ref="N73:S76" si="34">$N$1/84*$E73</f>
        <v>833.33333333333326</v>
      </c>
      <c r="O73" s="8">
        <f t="shared" si="34"/>
        <v>833.33333333333326</v>
      </c>
      <c r="P73" s="8">
        <f t="shared" si="34"/>
        <v>833.33333333333326</v>
      </c>
      <c r="Q73" s="8">
        <f t="shared" si="34"/>
        <v>833.33333333333326</v>
      </c>
      <c r="R73" s="8">
        <f t="shared" si="34"/>
        <v>833.33333333333326</v>
      </c>
      <c r="S73" s="8">
        <f t="shared" si="34"/>
        <v>833.33333333333326</v>
      </c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ht="17" x14ac:dyDescent="0.2">
      <c r="A74" s="2" t="s">
        <v>182</v>
      </c>
      <c r="B74" s="2" t="s">
        <v>180</v>
      </c>
      <c r="C74" s="2">
        <v>20243028</v>
      </c>
      <c r="D74" s="4">
        <v>36179</v>
      </c>
      <c r="E74" s="4">
        <v>36179</v>
      </c>
      <c r="F74" s="2" t="s">
        <v>38</v>
      </c>
      <c r="H74" s="13">
        <f>$H$1/84*$E74</f>
        <v>12059.666666666666</v>
      </c>
      <c r="I74" s="14"/>
      <c r="J74" s="14"/>
      <c r="K74" s="14"/>
      <c r="L74" s="13">
        <f>$L$1/84*$E74</f>
        <v>6029.833333333333</v>
      </c>
      <c r="M74" s="14"/>
      <c r="N74" s="8">
        <f t="shared" si="34"/>
        <v>3014.9166666666665</v>
      </c>
      <c r="O74" s="8">
        <f t="shared" si="34"/>
        <v>3014.9166666666665</v>
      </c>
      <c r="P74" s="8">
        <f t="shared" si="34"/>
        <v>3014.9166666666665</v>
      </c>
      <c r="Q74" s="8">
        <f t="shared" si="34"/>
        <v>3014.9166666666665</v>
      </c>
      <c r="R74" s="8">
        <f t="shared" si="34"/>
        <v>3014.9166666666665</v>
      </c>
      <c r="S74" s="8">
        <f t="shared" si="34"/>
        <v>3014.9166666666665</v>
      </c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ht="17" x14ac:dyDescent="0.2">
      <c r="A75" s="2" t="s">
        <v>183</v>
      </c>
      <c r="B75" s="2" t="s">
        <v>119</v>
      </c>
      <c r="C75" s="2">
        <v>2300000140</v>
      </c>
      <c r="D75" s="4">
        <v>254100</v>
      </c>
      <c r="E75" s="4">
        <v>254100</v>
      </c>
      <c r="F75" s="2" t="s">
        <v>38</v>
      </c>
      <c r="H75" s="13">
        <f>$H$1/84*$E75</f>
        <v>84700</v>
      </c>
      <c r="I75" s="14"/>
      <c r="J75" s="14"/>
      <c r="K75" s="14"/>
      <c r="L75" s="13">
        <f>$L$1/84*$E75</f>
        <v>42350</v>
      </c>
      <c r="M75" s="14"/>
      <c r="N75" s="8">
        <f t="shared" si="34"/>
        <v>21175</v>
      </c>
      <c r="O75" s="8">
        <f t="shared" si="34"/>
        <v>21175</v>
      </c>
      <c r="P75" s="8">
        <f t="shared" si="34"/>
        <v>21175</v>
      </c>
      <c r="Q75" s="8">
        <f t="shared" si="34"/>
        <v>21175</v>
      </c>
      <c r="R75" s="8">
        <f t="shared" si="34"/>
        <v>21175</v>
      </c>
      <c r="S75" s="8">
        <f t="shared" si="34"/>
        <v>21175</v>
      </c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ht="17" x14ac:dyDescent="0.2">
      <c r="A76" s="2" t="s">
        <v>184</v>
      </c>
      <c r="B76" s="2" t="s">
        <v>120</v>
      </c>
      <c r="C76" s="2">
        <v>1124</v>
      </c>
      <c r="D76" s="4">
        <v>78650</v>
      </c>
      <c r="E76" s="4">
        <v>78650</v>
      </c>
      <c r="F76" s="2" t="s">
        <v>38</v>
      </c>
      <c r="H76" s="13">
        <f>$H$1/84*$E76</f>
        <v>26216.666666666664</v>
      </c>
      <c r="I76" s="14"/>
      <c r="J76" s="14"/>
      <c r="K76" s="14"/>
      <c r="L76" s="13">
        <f>$L$1/84*$E76</f>
        <v>13108.333333333332</v>
      </c>
      <c r="M76" s="14"/>
      <c r="N76" s="8">
        <f t="shared" si="34"/>
        <v>6554.1666666666661</v>
      </c>
      <c r="O76" s="8">
        <f t="shared" si="34"/>
        <v>6554.1666666666661</v>
      </c>
      <c r="P76" s="8">
        <f t="shared" si="34"/>
        <v>6554.1666666666661</v>
      </c>
      <c r="Q76" s="8">
        <f t="shared" si="34"/>
        <v>6554.1666666666661</v>
      </c>
      <c r="R76" s="8">
        <f t="shared" si="34"/>
        <v>6554.1666666666661</v>
      </c>
      <c r="S76" s="8">
        <f t="shared" si="34"/>
        <v>6554.1666666666661</v>
      </c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ht="17" x14ac:dyDescent="0.2">
      <c r="A77" s="2" t="s">
        <v>185</v>
      </c>
      <c r="B77" s="2" t="s">
        <v>121</v>
      </c>
      <c r="C77" s="2">
        <v>20240610</v>
      </c>
      <c r="D77" s="4">
        <v>20000</v>
      </c>
      <c r="E77" s="4">
        <v>20000</v>
      </c>
      <c r="F77" s="2" t="s">
        <v>38</v>
      </c>
      <c r="H77" s="13">
        <f t="shared" ref="H77:H88" si="35">$H$1/116.5*$E77</f>
        <v>4806.8669527897</v>
      </c>
      <c r="I77" s="14"/>
      <c r="J77" s="14"/>
      <c r="K77" s="14"/>
      <c r="L77" s="13">
        <f t="shared" ref="L77:L88" si="36">$L$1/116.5*$E77</f>
        <v>2403.43347639485</v>
      </c>
      <c r="M77" s="14"/>
      <c r="N77" s="8">
        <f t="shared" ref="N77:AH78" si="37">N$1/116.5*$E77</f>
        <v>1201.716738197425</v>
      </c>
      <c r="O77" s="8">
        <f t="shared" si="37"/>
        <v>1201.716738197425</v>
      </c>
      <c r="P77" s="8">
        <f t="shared" si="37"/>
        <v>1201.716738197425</v>
      </c>
      <c r="Q77" s="8">
        <f t="shared" si="37"/>
        <v>1201.716738197425</v>
      </c>
      <c r="R77" s="8">
        <f t="shared" si="37"/>
        <v>1201.716738197425</v>
      </c>
      <c r="S77" s="8">
        <f t="shared" si="37"/>
        <v>1201.716738197425</v>
      </c>
      <c r="T77" s="8">
        <f t="shared" si="37"/>
        <v>343.34763948497852</v>
      </c>
      <c r="U77" s="8">
        <f t="shared" si="37"/>
        <v>343.34763948497852</v>
      </c>
      <c r="V77" s="8">
        <f t="shared" si="37"/>
        <v>429.18454935622316</v>
      </c>
      <c r="W77" s="8">
        <f t="shared" si="37"/>
        <v>343.34763948497852</v>
      </c>
      <c r="X77" s="8">
        <f t="shared" si="37"/>
        <v>343.34763948497852</v>
      </c>
      <c r="Y77" s="8">
        <f t="shared" si="37"/>
        <v>429.18454935622316</v>
      </c>
      <c r="Z77" s="8">
        <f t="shared" si="37"/>
        <v>343.34763948497852</v>
      </c>
      <c r="AA77" s="8">
        <f t="shared" si="37"/>
        <v>343.34763948497852</v>
      </c>
      <c r="AB77" s="8">
        <f t="shared" si="37"/>
        <v>343.34763948497852</v>
      </c>
      <c r="AC77" s="8">
        <f t="shared" si="37"/>
        <v>343.34763948497852</v>
      </c>
      <c r="AD77" s="8">
        <f t="shared" si="37"/>
        <v>429.18454935622316</v>
      </c>
      <c r="AE77" s="8">
        <f t="shared" si="37"/>
        <v>429.18454935622316</v>
      </c>
      <c r="AF77" s="8">
        <f t="shared" si="37"/>
        <v>429.18454935622316</v>
      </c>
      <c r="AG77" s="8">
        <f t="shared" si="37"/>
        <v>343.34763948497852</v>
      </c>
      <c r="AH77" s="8">
        <f t="shared" si="37"/>
        <v>343.34763948497852</v>
      </c>
      <c r="AI77" s="8"/>
      <c r="AJ77" s="8"/>
    </row>
    <row r="78" spans="1:36" ht="17" x14ac:dyDescent="0.2">
      <c r="A78" s="2" t="s">
        <v>186</v>
      </c>
      <c r="B78" s="2" t="s">
        <v>121</v>
      </c>
      <c r="C78" s="2">
        <v>19</v>
      </c>
      <c r="D78" s="4">
        <v>4000</v>
      </c>
      <c r="E78" s="4">
        <v>4000</v>
      </c>
      <c r="F78" s="2" t="s">
        <v>38</v>
      </c>
      <c r="H78" s="13">
        <f t="shared" si="35"/>
        <v>961.37339055793996</v>
      </c>
      <c r="I78" s="14"/>
      <c r="J78" s="14"/>
      <c r="K78" s="14"/>
      <c r="L78" s="13">
        <f t="shared" si="36"/>
        <v>480.68669527896998</v>
      </c>
      <c r="M78" s="14"/>
      <c r="N78" s="8">
        <f t="shared" ref="N78:AC96" si="38">N$1/116.5*$E78</f>
        <v>240.34334763948499</v>
      </c>
      <c r="O78" s="8">
        <f t="shared" si="38"/>
        <v>240.34334763948499</v>
      </c>
      <c r="P78" s="8">
        <f t="shared" si="38"/>
        <v>240.34334763948499</v>
      </c>
      <c r="Q78" s="8">
        <f t="shared" si="38"/>
        <v>240.34334763948499</v>
      </c>
      <c r="R78" s="8">
        <f t="shared" si="38"/>
        <v>240.34334763948499</v>
      </c>
      <c r="S78" s="8">
        <f t="shared" si="38"/>
        <v>240.34334763948499</v>
      </c>
      <c r="T78" s="8">
        <f t="shared" si="38"/>
        <v>68.669527896995703</v>
      </c>
      <c r="U78" s="8">
        <f t="shared" si="38"/>
        <v>68.669527896995703</v>
      </c>
      <c r="V78" s="8">
        <f t="shared" si="38"/>
        <v>85.836909871244629</v>
      </c>
      <c r="W78" s="8">
        <f t="shared" si="38"/>
        <v>68.669527896995703</v>
      </c>
      <c r="X78" s="8">
        <f t="shared" si="38"/>
        <v>68.669527896995703</v>
      </c>
      <c r="Y78" s="8">
        <f t="shared" si="38"/>
        <v>85.836909871244629</v>
      </c>
      <c r="Z78" s="8">
        <f t="shared" si="38"/>
        <v>68.669527896995703</v>
      </c>
      <c r="AA78" s="8">
        <f t="shared" si="38"/>
        <v>68.669527896995703</v>
      </c>
      <c r="AB78" s="8">
        <f t="shared" si="38"/>
        <v>68.669527896995703</v>
      </c>
      <c r="AC78" s="8">
        <f t="shared" si="38"/>
        <v>68.669527896995703</v>
      </c>
      <c r="AD78" s="8">
        <f t="shared" si="37"/>
        <v>85.836909871244629</v>
      </c>
      <c r="AE78" s="8">
        <f t="shared" si="37"/>
        <v>85.836909871244629</v>
      </c>
      <c r="AF78" s="8">
        <f t="shared" si="37"/>
        <v>85.836909871244629</v>
      </c>
      <c r="AG78" s="8">
        <f t="shared" si="37"/>
        <v>68.669527896995703</v>
      </c>
      <c r="AH78" s="8">
        <f t="shared" si="37"/>
        <v>68.669527896995703</v>
      </c>
      <c r="AI78" s="8"/>
      <c r="AJ78" s="8"/>
    </row>
    <row r="79" spans="1:36" ht="17" x14ac:dyDescent="0.2">
      <c r="A79" s="2" t="s">
        <v>187</v>
      </c>
      <c r="B79" s="2" t="s">
        <v>122</v>
      </c>
      <c r="C79" s="2">
        <v>202409</v>
      </c>
      <c r="D79" s="4">
        <v>35200</v>
      </c>
      <c r="E79" s="4">
        <f>D79/2</f>
        <v>17600</v>
      </c>
      <c r="F79" s="2" t="s">
        <v>38</v>
      </c>
      <c r="H79" s="13">
        <f t="shared" si="35"/>
        <v>4230.0429184549357</v>
      </c>
      <c r="I79" s="14"/>
      <c r="J79" s="14"/>
      <c r="K79" s="14"/>
      <c r="L79" s="13">
        <f t="shared" si="36"/>
        <v>2115.0214592274679</v>
      </c>
      <c r="M79" s="14"/>
      <c r="N79" s="8">
        <f>$N$1/116.5*$E79</f>
        <v>1057.5107296137339</v>
      </c>
      <c r="O79" s="8">
        <f>$O$1/116.5*$E79</f>
        <v>1057.5107296137339</v>
      </c>
      <c r="P79" s="8">
        <f>$P$1/116.5*$E79</f>
        <v>1057.5107296137339</v>
      </c>
      <c r="Q79" s="8">
        <f>$Q$1/116.5*$E79</f>
        <v>1057.5107296137339</v>
      </c>
      <c r="R79" s="8">
        <f>$R$1/116.5*$E79</f>
        <v>1057.5107296137339</v>
      </c>
      <c r="S79" s="8">
        <f>$S$1/116.5*$E79</f>
        <v>1057.5107296137339</v>
      </c>
      <c r="T79" s="8">
        <f>$T$1/116.5*$E79</f>
        <v>302.14592274678114</v>
      </c>
      <c r="U79" s="8">
        <f>$U$1/116.5*$E79</f>
        <v>302.14592274678114</v>
      </c>
      <c r="V79" s="8">
        <f>$V$1/116.5*$E79</f>
        <v>377.6824034334764</v>
      </c>
      <c r="W79" s="8">
        <f>$W$1/116.5*$E79</f>
        <v>302.14592274678114</v>
      </c>
      <c r="X79" s="8">
        <f>$X$1/116.5*$E79</f>
        <v>302.14592274678114</v>
      </c>
      <c r="Y79" s="8">
        <f>Y$1/116.5*$E79</f>
        <v>377.6824034334764</v>
      </c>
      <c r="Z79" s="8">
        <f t="shared" ref="Z79:AH79" si="39">Z$1/116.5*$E79</f>
        <v>302.14592274678114</v>
      </c>
      <c r="AA79" s="8">
        <f t="shared" si="39"/>
        <v>302.14592274678114</v>
      </c>
      <c r="AB79" s="8">
        <f t="shared" si="39"/>
        <v>302.14592274678114</v>
      </c>
      <c r="AC79" s="8">
        <f t="shared" si="39"/>
        <v>302.14592274678114</v>
      </c>
      <c r="AD79" s="8">
        <f>AD$1/116.5*$E79</f>
        <v>377.6824034334764</v>
      </c>
      <c r="AE79" s="8">
        <f t="shared" si="39"/>
        <v>377.6824034334764</v>
      </c>
      <c r="AF79" s="8">
        <f t="shared" si="39"/>
        <v>377.6824034334764</v>
      </c>
      <c r="AG79" s="8">
        <f t="shared" si="39"/>
        <v>302.14592274678114</v>
      </c>
      <c r="AH79" s="8">
        <f t="shared" si="39"/>
        <v>302.14592274678114</v>
      </c>
      <c r="AI79" s="8"/>
      <c r="AJ79" s="8"/>
    </row>
    <row r="80" spans="1:36" ht="17" x14ac:dyDescent="0.2">
      <c r="A80" s="2" t="s">
        <v>188</v>
      </c>
      <c r="B80" s="2" t="s">
        <v>123</v>
      </c>
      <c r="C80" s="2">
        <v>20240601</v>
      </c>
      <c r="D80" s="4">
        <v>36750</v>
      </c>
      <c r="E80" s="4">
        <f>D80/2</f>
        <v>18375</v>
      </c>
      <c r="F80" s="2" t="s">
        <v>38</v>
      </c>
      <c r="H80" s="13">
        <f t="shared" si="35"/>
        <v>4416.3090128755366</v>
      </c>
      <c r="I80" s="14"/>
      <c r="J80" s="14"/>
      <c r="K80" s="14"/>
      <c r="L80" s="13">
        <f t="shared" si="36"/>
        <v>2208.1545064377683</v>
      </c>
      <c r="M80" s="14"/>
      <c r="N80" s="8">
        <f t="shared" si="38"/>
        <v>1104.0772532188842</v>
      </c>
      <c r="O80" s="8">
        <f t="shared" ref="O80" si="40">O$1/116.5*$E80</f>
        <v>1104.0772532188842</v>
      </c>
      <c r="P80" s="8">
        <f t="shared" ref="P80:Q80" si="41">P$1/116.5*$E80</f>
        <v>1104.0772532188842</v>
      </c>
      <c r="Q80" s="8">
        <f t="shared" si="41"/>
        <v>1104.0772532188842</v>
      </c>
      <c r="R80" s="8">
        <f t="shared" ref="R80" si="42">R$1/116.5*$E80</f>
        <v>1104.0772532188842</v>
      </c>
      <c r="S80" s="8">
        <f t="shared" ref="S80:AH81" si="43">S$1/116.5*$E80</f>
        <v>1104.0772532188842</v>
      </c>
      <c r="T80" s="8">
        <f t="shared" si="43"/>
        <v>315.45064377682405</v>
      </c>
      <c r="U80" s="8">
        <f t="shared" si="43"/>
        <v>315.45064377682405</v>
      </c>
      <c r="V80" s="8">
        <f t="shared" si="43"/>
        <v>394.31330472103002</v>
      </c>
      <c r="W80" s="8">
        <f t="shared" si="43"/>
        <v>315.45064377682405</v>
      </c>
      <c r="X80" s="8">
        <f t="shared" si="43"/>
        <v>315.45064377682405</v>
      </c>
      <c r="Y80" s="8">
        <f t="shared" si="43"/>
        <v>394.31330472103002</v>
      </c>
      <c r="Z80" s="8">
        <f t="shared" si="43"/>
        <v>315.45064377682405</v>
      </c>
      <c r="AA80" s="8">
        <f t="shared" si="43"/>
        <v>315.45064377682405</v>
      </c>
      <c r="AB80" s="8">
        <f t="shared" si="43"/>
        <v>315.45064377682405</v>
      </c>
      <c r="AC80" s="8">
        <f t="shared" si="43"/>
        <v>315.45064377682405</v>
      </c>
      <c r="AD80" s="8">
        <f t="shared" si="43"/>
        <v>394.31330472103002</v>
      </c>
      <c r="AE80" s="8">
        <f t="shared" si="43"/>
        <v>394.31330472103002</v>
      </c>
      <c r="AF80" s="8">
        <f t="shared" si="43"/>
        <v>394.31330472103002</v>
      </c>
      <c r="AG80" s="8">
        <f t="shared" si="43"/>
        <v>315.45064377682405</v>
      </c>
      <c r="AH80" s="8">
        <f t="shared" si="43"/>
        <v>315.45064377682405</v>
      </c>
      <c r="AI80" s="8"/>
      <c r="AJ80" s="8"/>
    </row>
    <row r="81" spans="1:36" ht="17" x14ac:dyDescent="0.2">
      <c r="A81" s="2" t="s">
        <v>189</v>
      </c>
      <c r="B81" s="2" t="s">
        <v>124</v>
      </c>
      <c r="C81" s="2">
        <v>20240602</v>
      </c>
      <c r="D81" s="4">
        <v>32210</v>
      </c>
      <c r="E81" s="4">
        <f>D81/2</f>
        <v>16105</v>
      </c>
      <c r="F81" s="2" t="s">
        <v>38</v>
      </c>
      <c r="H81" s="13">
        <f t="shared" si="35"/>
        <v>3870.7296137339054</v>
      </c>
      <c r="I81" s="14"/>
      <c r="J81" s="14"/>
      <c r="K81" s="14"/>
      <c r="L81" s="13">
        <f t="shared" si="36"/>
        <v>1935.3648068669527</v>
      </c>
      <c r="M81" s="14"/>
      <c r="N81" s="8">
        <f t="shared" si="38"/>
        <v>967.68240343347634</v>
      </c>
      <c r="O81" s="8">
        <f t="shared" si="38"/>
        <v>967.68240343347634</v>
      </c>
      <c r="P81" s="8">
        <f t="shared" si="38"/>
        <v>967.68240343347634</v>
      </c>
      <c r="Q81" s="8">
        <f t="shared" si="38"/>
        <v>967.68240343347634</v>
      </c>
      <c r="R81" s="8">
        <f t="shared" si="38"/>
        <v>967.68240343347634</v>
      </c>
      <c r="S81" s="8">
        <f t="shared" si="38"/>
        <v>967.68240343347634</v>
      </c>
      <c r="T81" s="8">
        <f t="shared" si="38"/>
        <v>276.48068669527896</v>
      </c>
      <c r="U81" s="8">
        <f t="shared" si="38"/>
        <v>276.48068669527896</v>
      </c>
      <c r="V81" s="8">
        <f t="shared" si="38"/>
        <v>345.60085836909872</v>
      </c>
      <c r="W81" s="8">
        <f t="shared" si="38"/>
        <v>276.48068669527896</v>
      </c>
      <c r="X81" s="8">
        <f t="shared" si="38"/>
        <v>276.48068669527896</v>
      </c>
      <c r="Y81" s="8">
        <f t="shared" si="38"/>
        <v>345.60085836909872</v>
      </c>
      <c r="Z81" s="8">
        <f t="shared" si="38"/>
        <v>276.48068669527896</v>
      </c>
      <c r="AA81" s="8">
        <f t="shared" si="38"/>
        <v>276.48068669527896</v>
      </c>
      <c r="AB81" s="8">
        <f t="shared" si="38"/>
        <v>276.48068669527896</v>
      </c>
      <c r="AC81" s="8">
        <f t="shared" si="38"/>
        <v>276.48068669527896</v>
      </c>
      <c r="AD81" s="8">
        <f t="shared" si="43"/>
        <v>345.60085836909872</v>
      </c>
      <c r="AE81" s="8">
        <f t="shared" si="43"/>
        <v>345.60085836909872</v>
      </c>
      <c r="AF81" s="8">
        <f t="shared" si="43"/>
        <v>345.60085836909872</v>
      </c>
      <c r="AG81" s="8">
        <f t="shared" si="43"/>
        <v>276.48068669527896</v>
      </c>
      <c r="AH81" s="8">
        <f t="shared" si="43"/>
        <v>276.48068669527896</v>
      </c>
      <c r="AI81" s="8"/>
      <c r="AJ81" s="8"/>
    </row>
    <row r="82" spans="1:36" ht="17" x14ac:dyDescent="0.2">
      <c r="A82" s="2" t="s">
        <v>190</v>
      </c>
      <c r="B82" s="2" t="s">
        <v>125</v>
      </c>
      <c r="C82" s="2">
        <v>2400027</v>
      </c>
      <c r="D82" s="4">
        <v>47250</v>
      </c>
      <c r="E82" s="4">
        <f>D82/2</f>
        <v>23625</v>
      </c>
      <c r="F82" s="2" t="s">
        <v>38</v>
      </c>
      <c r="H82" s="13">
        <f t="shared" si="35"/>
        <v>5678.111587982833</v>
      </c>
      <c r="I82" s="14"/>
      <c r="J82" s="14"/>
      <c r="K82" s="14"/>
      <c r="L82" s="13">
        <f t="shared" si="36"/>
        <v>2839.0557939914165</v>
      </c>
      <c r="M82" s="14"/>
      <c r="N82" s="8">
        <f t="shared" si="38"/>
        <v>1419.5278969957083</v>
      </c>
      <c r="O82" s="8">
        <f t="shared" si="38"/>
        <v>1419.5278969957083</v>
      </c>
      <c r="P82" s="8">
        <f t="shared" si="38"/>
        <v>1419.5278969957083</v>
      </c>
      <c r="Q82" s="8">
        <f t="shared" si="38"/>
        <v>1419.5278969957083</v>
      </c>
      <c r="R82" s="8">
        <f t="shared" si="38"/>
        <v>1419.5278969957083</v>
      </c>
      <c r="S82" s="8">
        <f t="shared" si="38"/>
        <v>1419.5278969957083</v>
      </c>
      <c r="T82" s="8">
        <f t="shared" si="38"/>
        <v>405.57939914163092</v>
      </c>
      <c r="U82" s="8">
        <f t="shared" si="38"/>
        <v>405.57939914163092</v>
      </c>
      <c r="V82" s="8">
        <f t="shared" si="38"/>
        <v>506.97424892703862</v>
      </c>
      <c r="W82" s="8">
        <f t="shared" si="38"/>
        <v>405.57939914163092</v>
      </c>
      <c r="X82" s="8">
        <f t="shared" si="38"/>
        <v>405.57939914163092</v>
      </c>
      <c r="Y82" s="8">
        <f t="shared" si="38"/>
        <v>506.97424892703862</v>
      </c>
      <c r="Z82" s="8">
        <f t="shared" si="38"/>
        <v>405.57939914163092</v>
      </c>
      <c r="AA82" s="8">
        <f t="shared" si="38"/>
        <v>405.57939914163092</v>
      </c>
      <c r="AB82" s="8">
        <f t="shared" si="38"/>
        <v>405.57939914163092</v>
      </c>
      <c r="AC82" s="8">
        <f t="shared" si="38"/>
        <v>405.57939914163092</v>
      </c>
      <c r="AD82" s="8">
        <f t="shared" ref="AD82:AH98" si="44">AD$1/116.5*$E82</f>
        <v>506.97424892703862</v>
      </c>
      <c r="AE82" s="8">
        <f t="shared" si="44"/>
        <v>506.97424892703862</v>
      </c>
      <c r="AF82" s="8">
        <f t="shared" si="44"/>
        <v>506.97424892703862</v>
      </c>
      <c r="AG82" s="8">
        <f t="shared" si="44"/>
        <v>405.57939914163092</v>
      </c>
      <c r="AH82" s="8">
        <f t="shared" si="44"/>
        <v>405.57939914163092</v>
      </c>
      <c r="AI82" s="8"/>
      <c r="AJ82" s="8"/>
    </row>
    <row r="83" spans="1:36" ht="17" x14ac:dyDescent="0.2">
      <c r="A83" s="2" t="s">
        <v>191</v>
      </c>
      <c r="B83" s="2" t="s">
        <v>126</v>
      </c>
      <c r="C83" s="2">
        <v>24320220</v>
      </c>
      <c r="D83" s="4">
        <v>38399</v>
      </c>
      <c r="E83" s="4">
        <v>38399</v>
      </c>
      <c r="F83" s="2" t="s">
        <v>38</v>
      </c>
      <c r="H83" s="13">
        <f t="shared" si="35"/>
        <v>9228.9442060085839</v>
      </c>
      <c r="I83" s="14"/>
      <c r="J83" s="14"/>
      <c r="K83" s="14"/>
      <c r="L83" s="13">
        <f t="shared" si="36"/>
        <v>4614.472103004292</v>
      </c>
      <c r="M83" s="14"/>
      <c r="N83" s="8">
        <f t="shared" si="38"/>
        <v>2307.236051502146</v>
      </c>
      <c r="O83" s="8">
        <f t="shared" si="38"/>
        <v>2307.236051502146</v>
      </c>
      <c r="P83" s="8">
        <f t="shared" si="38"/>
        <v>2307.236051502146</v>
      </c>
      <c r="Q83" s="8">
        <f t="shared" si="38"/>
        <v>2307.236051502146</v>
      </c>
      <c r="R83" s="8">
        <f t="shared" si="38"/>
        <v>2307.236051502146</v>
      </c>
      <c r="S83" s="8">
        <f t="shared" si="38"/>
        <v>2307.236051502146</v>
      </c>
      <c r="T83" s="8">
        <f t="shared" si="38"/>
        <v>659.2103004291846</v>
      </c>
      <c r="U83" s="8">
        <f t="shared" si="38"/>
        <v>659.2103004291846</v>
      </c>
      <c r="V83" s="8">
        <f t="shared" si="38"/>
        <v>824.01287553648069</v>
      </c>
      <c r="W83" s="8">
        <f t="shared" si="38"/>
        <v>659.2103004291846</v>
      </c>
      <c r="X83" s="8">
        <f t="shared" si="38"/>
        <v>659.2103004291846</v>
      </c>
      <c r="Y83" s="8">
        <f t="shared" si="38"/>
        <v>824.01287553648069</v>
      </c>
      <c r="Z83" s="8">
        <f t="shared" si="38"/>
        <v>659.2103004291846</v>
      </c>
      <c r="AA83" s="8">
        <f t="shared" si="38"/>
        <v>659.2103004291846</v>
      </c>
      <c r="AB83" s="8">
        <f t="shared" si="38"/>
        <v>659.2103004291846</v>
      </c>
      <c r="AC83" s="8">
        <f t="shared" si="38"/>
        <v>659.2103004291846</v>
      </c>
      <c r="AD83" s="8">
        <f t="shared" si="44"/>
        <v>824.01287553648069</v>
      </c>
      <c r="AE83" s="8">
        <f t="shared" si="44"/>
        <v>824.01287553648069</v>
      </c>
      <c r="AF83" s="8">
        <f t="shared" si="44"/>
        <v>824.01287553648069</v>
      </c>
      <c r="AG83" s="8">
        <f t="shared" si="44"/>
        <v>659.2103004291846</v>
      </c>
      <c r="AH83" s="8">
        <f t="shared" si="44"/>
        <v>659.2103004291846</v>
      </c>
      <c r="AI83" s="8"/>
      <c r="AJ83" s="8"/>
    </row>
    <row r="84" spans="1:36" ht="34" x14ac:dyDescent="0.2">
      <c r="A84" s="2" t="s">
        <v>192</v>
      </c>
      <c r="B84" s="2" t="s">
        <v>179</v>
      </c>
      <c r="C84" s="2">
        <v>20240019</v>
      </c>
      <c r="D84" s="4">
        <v>73500</v>
      </c>
      <c r="E84" s="4">
        <v>73500</v>
      </c>
      <c r="F84" s="2" t="s">
        <v>38</v>
      </c>
      <c r="H84" s="13">
        <f t="shared" si="35"/>
        <v>17665.236051502146</v>
      </c>
      <c r="I84" s="14"/>
      <c r="J84" s="14"/>
      <c r="K84" s="14"/>
      <c r="L84" s="13">
        <f t="shared" si="36"/>
        <v>8832.6180257510732</v>
      </c>
      <c r="M84" s="14"/>
      <c r="N84" s="8">
        <f t="shared" si="38"/>
        <v>4416.3090128755366</v>
      </c>
      <c r="O84" s="8">
        <f t="shared" si="38"/>
        <v>4416.3090128755366</v>
      </c>
      <c r="P84" s="8">
        <f t="shared" si="38"/>
        <v>4416.3090128755366</v>
      </c>
      <c r="Q84" s="8">
        <f t="shared" si="38"/>
        <v>4416.3090128755366</v>
      </c>
      <c r="R84" s="8">
        <f t="shared" si="38"/>
        <v>4416.3090128755366</v>
      </c>
      <c r="S84" s="8">
        <f t="shared" si="38"/>
        <v>4416.3090128755366</v>
      </c>
      <c r="T84" s="8">
        <f t="shared" si="38"/>
        <v>1261.8025751072962</v>
      </c>
      <c r="U84" s="8">
        <f t="shared" si="38"/>
        <v>1261.8025751072962</v>
      </c>
      <c r="V84" s="8">
        <f t="shared" si="38"/>
        <v>1577.2532188841201</v>
      </c>
      <c r="W84" s="8">
        <f t="shared" si="38"/>
        <v>1261.8025751072962</v>
      </c>
      <c r="X84" s="8">
        <f t="shared" si="38"/>
        <v>1261.8025751072962</v>
      </c>
      <c r="Y84" s="8">
        <f t="shared" si="38"/>
        <v>1577.2532188841201</v>
      </c>
      <c r="Z84" s="8">
        <f t="shared" si="38"/>
        <v>1261.8025751072962</v>
      </c>
      <c r="AA84" s="8">
        <f t="shared" si="38"/>
        <v>1261.8025751072962</v>
      </c>
      <c r="AB84" s="8">
        <f t="shared" si="38"/>
        <v>1261.8025751072962</v>
      </c>
      <c r="AC84" s="8">
        <f t="shared" si="38"/>
        <v>1261.8025751072962</v>
      </c>
      <c r="AD84" s="8">
        <f t="shared" si="44"/>
        <v>1577.2532188841201</v>
      </c>
      <c r="AE84" s="8">
        <f t="shared" si="44"/>
        <v>1577.2532188841201</v>
      </c>
      <c r="AF84" s="8">
        <f t="shared" si="44"/>
        <v>1577.2532188841201</v>
      </c>
      <c r="AG84" s="8">
        <f t="shared" si="44"/>
        <v>1261.8025751072962</v>
      </c>
      <c r="AH84" s="8">
        <f t="shared" si="44"/>
        <v>1261.8025751072962</v>
      </c>
      <c r="AI84" s="8"/>
      <c r="AJ84" s="8"/>
    </row>
    <row r="85" spans="1:36" ht="17" x14ac:dyDescent="0.2">
      <c r="A85" s="2" t="s">
        <v>188</v>
      </c>
      <c r="B85" s="2" t="s">
        <v>127</v>
      </c>
      <c r="C85" s="2">
        <v>20240701</v>
      </c>
      <c r="D85" s="4">
        <v>36750</v>
      </c>
      <c r="E85" s="4">
        <v>36750</v>
      </c>
      <c r="F85" s="2" t="s">
        <v>38</v>
      </c>
      <c r="H85" s="13">
        <f t="shared" si="35"/>
        <v>8832.6180257510732</v>
      </c>
      <c r="I85" s="14"/>
      <c r="J85" s="14"/>
      <c r="K85" s="14"/>
      <c r="L85" s="13">
        <f t="shared" si="36"/>
        <v>4416.3090128755366</v>
      </c>
      <c r="M85" s="14"/>
      <c r="N85" s="8">
        <f t="shared" si="38"/>
        <v>2208.1545064377683</v>
      </c>
      <c r="O85" s="8">
        <f t="shared" si="38"/>
        <v>2208.1545064377683</v>
      </c>
      <c r="P85" s="8">
        <f t="shared" si="38"/>
        <v>2208.1545064377683</v>
      </c>
      <c r="Q85" s="8">
        <f t="shared" si="38"/>
        <v>2208.1545064377683</v>
      </c>
      <c r="R85" s="8">
        <f t="shared" si="38"/>
        <v>2208.1545064377683</v>
      </c>
      <c r="S85" s="8">
        <f t="shared" si="38"/>
        <v>2208.1545064377683</v>
      </c>
      <c r="T85" s="8">
        <f t="shared" si="38"/>
        <v>630.9012875536481</v>
      </c>
      <c r="U85" s="8">
        <f t="shared" si="38"/>
        <v>630.9012875536481</v>
      </c>
      <c r="V85" s="8">
        <f t="shared" si="38"/>
        <v>788.62660944206004</v>
      </c>
      <c r="W85" s="8">
        <f t="shared" si="38"/>
        <v>630.9012875536481</v>
      </c>
      <c r="X85" s="8">
        <f t="shared" si="38"/>
        <v>630.9012875536481</v>
      </c>
      <c r="Y85" s="8">
        <f t="shared" si="38"/>
        <v>788.62660944206004</v>
      </c>
      <c r="Z85" s="8">
        <f t="shared" si="38"/>
        <v>630.9012875536481</v>
      </c>
      <c r="AA85" s="8">
        <f t="shared" si="38"/>
        <v>630.9012875536481</v>
      </c>
      <c r="AB85" s="8">
        <f t="shared" si="38"/>
        <v>630.9012875536481</v>
      </c>
      <c r="AC85" s="8">
        <f t="shared" si="38"/>
        <v>630.9012875536481</v>
      </c>
      <c r="AD85" s="8">
        <f t="shared" si="44"/>
        <v>788.62660944206004</v>
      </c>
      <c r="AE85" s="8">
        <f t="shared" si="44"/>
        <v>788.62660944206004</v>
      </c>
      <c r="AF85" s="8">
        <f t="shared" si="44"/>
        <v>788.62660944206004</v>
      </c>
      <c r="AG85" s="8">
        <f t="shared" si="44"/>
        <v>630.9012875536481</v>
      </c>
      <c r="AH85" s="8">
        <f t="shared" si="44"/>
        <v>630.9012875536481</v>
      </c>
      <c r="AI85" s="8"/>
      <c r="AJ85" s="8"/>
    </row>
    <row r="86" spans="1:36" ht="17" x14ac:dyDescent="0.2">
      <c r="A86" s="2" t="s">
        <v>185</v>
      </c>
      <c r="B86" s="2" t="s">
        <v>128</v>
      </c>
      <c r="C86" s="2">
        <v>20240708</v>
      </c>
      <c r="D86" s="4">
        <v>20000</v>
      </c>
      <c r="E86" s="4">
        <v>20000</v>
      </c>
      <c r="F86" s="2" t="s">
        <v>38</v>
      </c>
      <c r="H86" s="13">
        <f t="shared" si="35"/>
        <v>4806.8669527897</v>
      </c>
      <c r="I86" s="14"/>
      <c r="J86" s="14"/>
      <c r="K86" s="14"/>
      <c r="L86" s="13">
        <f t="shared" si="36"/>
        <v>2403.43347639485</v>
      </c>
      <c r="M86" s="14"/>
      <c r="N86" s="8">
        <f t="shared" si="38"/>
        <v>1201.716738197425</v>
      </c>
      <c r="O86" s="8">
        <f t="shared" si="38"/>
        <v>1201.716738197425</v>
      </c>
      <c r="P86" s="8">
        <f t="shared" si="38"/>
        <v>1201.716738197425</v>
      </c>
      <c r="Q86" s="8">
        <f t="shared" si="38"/>
        <v>1201.716738197425</v>
      </c>
      <c r="R86" s="8">
        <f t="shared" si="38"/>
        <v>1201.716738197425</v>
      </c>
      <c r="S86" s="8">
        <f t="shared" si="38"/>
        <v>1201.716738197425</v>
      </c>
      <c r="T86" s="8">
        <f t="shared" si="38"/>
        <v>343.34763948497852</v>
      </c>
      <c r="U86" s="8">
        <f t="shared" si="38"/>
        <v>343.34763948497852</v>
      </c>
      <c r="V86" s="8">
        <f t="shared" si="38"/>
        <v>429.18454935622316</v>
      </c>
      <c r="W86" s="8">
        <f t="shared" si="38"/>
        <v>343.34763948497852</v>
      </c>
      <c r="X86" s="8">
        <f t="shared" si="38"/>
        <v>343.34763948497852</v>
      </c>
      <c r="Y86" s="8">
        <f t="shared" si="38"/>
        <v>429.18454935622316</v>
      </c>
      <c r="Z86" s="8">
        <f t="shared" si="38"/>
        <v>343.34763948497852</v>
      </c>
      <c r="AA86" s="8">
        <f t="shared" si="38"/>
        <v>343.34763948497852</v>
      </c>
      <c r="AB86" s="8">
        <f t="shared" si="38"/>
        <v>343.34763948497852</v>
      </c>
      <c r="AC86" s="8">
        <f t="shared" si="38"/>
        <v>343.34763948497852</v>
      </c>
      <c r="AD86" s="8">
        <f t="shared" si="44"/>
        <v>429.18454935622316</v>
      </c>
      <c r="AE86" s="8">
        <f t="shared" si="44"/>
        <v>429.18454935622316</v>
      </c>
      <c r="AF86" s="8">
        <f t="shared" si="44"/>
        <v>429.18454935622316</v>
      </c>
      <c r="AG86" s="8">
        <f t="shared" si="44"/>
        <v>343.34763948497852</v>
      </c>
      <c r="AH86" s="8">
        <f t="shared" si="44"/>
        <v>343.34763948497852</v>
      </c>
      <c r="AI86" s="8"/>
      <c r="AJ86" s="8"/>
    </row>
    <row r="87" spans="1:36" ht="17" x14ac:dyDescent="0.2">
      <c r="A87" s="2" t="s">
        <v>252</v>
      </c>
      <c r="B87" s="2" t="s">
        <v>177</v>
      </c>
      <c r="C87" s="2">
        <v>20240021</v>
      </c>
      <c r="D87" s="4">
        <v>35000</v>
      </c>
      <c r="E87" s="4">
        <v>35000</v>
      </c>
      <c r="F87" s="2" t="s">
        <v>38</v>
      </c>
      <c r="H87" s="13">
        <f t="shared" si="35"/>
        <v>8412.017167381975</v>
      </c>
      <c r="I87" s="14"/>
      <c r="J87" s="14"/>
      <c r="K87" s="14"/>
      <c r="L87" s="13">
        <f t="shared" si="36"/>
        <v>4206.0085836909875</v>
      </c>
      <c r="M87" s="14"/>
      <c r="N87" s="8">
        <f t="shared" si="38"/>
        <v>2103.0042918454938</v>
      </c>
      <c r="O87" s="8">
        <f t="shared" si="38"/>
        <v>2103.0042918454938</v>
      </c>
      <c r="P87" s="8">
        <f t="shared" si="38"/>
        <v>2103.0042918454938</v>
      </c>
      <c r="Q87" s="8">
        <f t="shared" si="38"/>
        <v>2103.0042918454938</v>
      </c>
      <c r="R87" s="8">
        <f t="shared" si="38"/>
        <v>2103.0042918454938</v>
      </c>
      <c r="S87" s="8">
        <f t="shared" si="38"/>
        <v>2103.0042918454938</v>
      </c>
      <c r="T87" s="8">
        <f t="shared" si="38"/>
        <v>600.8583690987125</v>
      </c>
      <c r="U87" s="8">
        <f t="shared" si="38"/>
        <v>600.8583690987125</v>
      </c>
      <c r="V87" s="8">
        <f t="shared" si="38"/>
        <v>751.07296137339051</v>
      </c>
      <c r="W87" s="8">
        <f t="shared" si="38"/>
        <v>600.8583690987125</v>
      </c>
      <c r="X87" s="8">
        <f t="shared" si="38"/>
        <v>600.8583690987125</v>
      </c>
      <c r="Y87" s="8">
        <f t="shared" si="38"/>
        <v>751.07296137339051</v>
      </c>
      <c r="Z87" s="8">
        <f t="shared" si="38"/>
        <v>600.8583690987125</v>
      </c>
      <c r="AA87" s="8">
        <f t="shared" si="38"/>
        <v>600.8583690987125</v>
      </c>
      <c r="AB87" s="8">
        <f t="shared" si="38"/>
        <v>600.8583690987125</v>
      </c>
      <c r="AC87" s="8">
        <f t="shared" si="38"/>
        <v>600.8583690987125</v>
      </c>
      <c r="AD87" s="8">
        <f t="shared" si="44"/>
        <v>751.07296137339051</v>
      </c>
      <c r="AE87" s="8">
        <f t="shared" si="44"/>
        <v>751.07296137339051</v>
      </c>
      <c r="AF87" s="8">
        <f t="shared" si="44"/>
        <v>751.07296137339051</v>
      </c>
      <c r="AG87" s="8">
        <f t="shared" si="44"/>
        <v>600.8583690987125</v>
      </c>
      <c r="AH87" s="8">
        <f t="shared" si="44"/>
        <v>600.8583690987125</v>
      </c>
      <c r="AI87" s="8"/>
      <c r="AJ87" s="8"/>
    </row>
    <row r="88" spans="1:36" ht="17" x14ac:dyDescent="0.2">
      <c r="A88" s="2" t="s">
        <v>189</v>
      </c>
      <c r="B88" s="2" t="s">
        <v>129</v>
      </c>
      <c r="C88" s="2">
        <v>20240701</v>
      </c>
      <c r="D88" s="4">
        <v>31400</v>
      </c>
      <c r="E88" s="4">
        <v>31400</v>
      </c>
      <c r="F88" s="2" t="s">
        <v>38</v>
      </c>
      <c r="H88" s="13">
        <f t="shared" si="35"/>
        <v>7546.7811158798286</v>
      </c>
      <c r="I88" s="14"/>
      <c r="J88" s="14"/>
      <c r="K88" s="14"/>
      <c r="L88" s="13">
        <f t="shared" si="36"/>
        <v>3773.3905579399143</v>
      </c>
      <c r="M88" s="14"/>
      <c r="N88" s="8">
        <f t="shared" si="38"/>
        <v>1886.6952789699571</v>
      </c>
      <c r="O88" s="8">
        <f t="shared" si="38"/>
        <v>1886.6952789699571</v>
      </c>
      <c r="P88" s="8">
        <f t="shared" si="38"/>
        <v>1886.6952789699571</v>
      </c>
      <c r="Q88" s="8">
        <f t="shared" si="38"/>
        <v>1886.6952789699571</v>
      </c>
      <c r="R88" s="8">
        <f t="shared" si="38"/>
        <v>1886.6952789699571</v>
      </c>
      <c r="S88" s="8">
        <f t="shared" si="38"/>
        <v>1886.6952789699571</v>
      </c>
      <c r="T88" s="8">
        <f t="shared" si="38"/>
        <v>539.05579399141629</v>
      </c>
      <c r="U88" s="8">
        <f t="shared" si="38"/>
        <v>539.05579399141629</v>
      </c>
      <c r="V88" s="8">
        <f t="shared" si="38"/>
        <v>673.81974248927042</v>
      </c>
      <c r="W88" s="8">
        <f t="shared" si="38"/>
        <v>539.05579399141629</v>
      </c>
      <c r="X88" s="8">
        <f t="shared" si="38"/>
        <v>539.05579399141629</v>
      </c>
      <c r="Y88" s="8">
        <f t="shared" si="38"/>
        <v>673.81974248927042</v>
      </c>
      <c r="Z88" s="8">
        <f t="shared" si="38"/>
        <v>539.05579399141629</v>
      </c>
      <c r="AA88" s="8">
        <f t="shared" si="38"/>
        <v>539.05579399141629</v>
      </c>
      <c r="AB88" s="8">
        <f t="shared" si="38"/>
        <v>539.05579399141629</v>
      </c>
      <c r="AC88" s="8">
        <f t="shared" si="38"/>
        <v>539.05579399141629</v>
      </c>
      <c r="AD88" s="8">
        <f t="shared" si="44"/>
        <v>673.81974248927042</v>
      </c>
      <c r="AE88" s="8">
        <f t="shared" si="44"/>
        <v>673.81974248927042</v>
      </c>
      <c r="AF88" s="8">
        <f t="shared" si="44"/>
        <v>673.81974248927042</v>
      </c>
      <c r="AG88" s="8">
        <f t="shared" si="44"/>
        <v>539.05579399141629</v>
      </c>
      <c r="AH88" s="8">
        <f t="shared" si="44"/>
        <v>539.05579399141629</v>
      </c>
      <c r="AI88" s="8"/>
      <c r="AJ88" s="8"/>
    </row>
    <row r="89" spans="1:36" ht="34" x14ac:dyDescent="0.2">
      <c r="A89" s="2" t="s">
        <v>63</v>
      </c>
      <c r="B89" s="2" t="s">
        <v>218</v>
      </c>
      <c r="C89" s="2">
        <v>20240354</v>
      </c>
      <c r="D89" s="4">
        <v>664950</v>
      </c>
      <c r="E89" s="4">
        <v>664950</v>
      </c>
      <c r="F89" s="2" t="s">
        <v>38</v>
      </c>
      <c r="H89" s="13">
        <f>$H$1/84*$E89</f>
        <v>221650</v>
      </c>
      <c r="I89" s="14"/>
      <c r="J89" s="14"/>
      <c r="K89" s="14"/>
      <c r="L89" s="13">
        <f>$L$1/84*$E89</f>
        <v>110825</v>
      </c>
      <c r="M89" s="14"/>
      <c r="N89" s="8">
        <f t="shared" ref="N89:S89" si="45">$N$1/84*$E89</f>
        <v>55412.5</v>
      </c>
      <c r="O89" s="8">
        <f t="shared" si="45"/>
        <v>55412.5</v>
      </c>
      <c r="P89" s="8">
        <f t="shared" si="45"/>
        <v>55412.5</v>
      </c>
      <c r="Q89" s="8">
        <f t="shared" si="45"/>
        <v>55412.5</v>
      </c>
      <c r="R89" s="8">
        <f t="shared" si="45"/>
        <v>55412.5</v>
      </c>
      <c r="S89" s="8">
        <f t="shared" si="45"/>
        <v>55412.5</v>
      </c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ht="17" x14ac:dyDescent="0.2">
      <c r="A90" s="2" t="s">
        <v>193</v>
      </c>
      <c r="B90" s="2" t="s">
        <v>130</v>
      </c>
      <c r="C90" s="2">
        <v>20240801</v>
      </c>
      <c r="D90" s="4">
        <v>16800</v>
      </c>
      <c r="E90" s="4">
        <v>16800</v>
      </c>
      <c r="F90" s="2" t="s">
        <v>38</v>
      </c>
      <c r="H90" s="13">
        <f t="shared" ref="H90:H98" si="46">$H$1/116.5*$E90</f>
        <v>4037.7682403433478</v>
      </c>
      <c r="I90" s="14"/>
      <c r="J90" s="14"/>
      <c r="K90" s="14"/>
      <c r="L90" s="13">
        <f t="shared" ref="L90:L98" si="47">$L$1/116.5*$E90</f>
        <v>2018.8841201716739</v>
      </c>
      <c r="M90" s="14"/>
      <c r="N90" s="8">
        <f t="shared" si="38"/>
        <v>1009.4420600858369</v>
      </c>
      <c r="O90" s="8">
        <f t="shared" si="38"/>
        <v>1009.4420600858369</v>
      </c>
      <c r="P90" s="8">
        <f t="shared" si="38"/>
        <v>1009.4420600858369</v>
      </c>
      <c r="Q90" s="8">
        <f t="shared" si="38"/>
        <v>1009.4420600858369</v>
      </c>
      <c r="R90" s="8">
        <f t="shared" si="38"/>
        <v>1009.4420600858369</v>
      </c>
      <c r="S90" s="8">
        <f t="shared" si="38"/>
        <v>1009.4420600858369</v>
      </c>
      <c r="T90" s="8">
        <f t="shared" si="38"/>
        <v>288.41201716738198</v>
      </c>
      <c r="U90" s="8">
        <f t="shared" si="38"/>
        <v>288.41201716738198</v>
      </c>
      <c r="V90" s="8">
        <f t="shared" si="38"/>
        <v>360.51502145922746</v>
      </c>
      <c r="W90" s="8">
        <f t="shared" si="38"/>
        <v>288.41201716738198</v>
      </c>
      <c r="X90" s="8">
        <f t="shared" si="38"/>
        <v>288.41201716738198</v>
      </c>
      <c r="Y90" s="8">
        <f t="shared" si="38"/>
        <v>360.51502145922746</v>
      </c>
      <c r="Z90" s="8">
        <f t="shared" si="38"/>
        <v>288.41201716738198</v>
      </c>
      <c r="AA90" s="8">
        <f t="shared" si="38"/>
        <v>288.41201716738198</v>
      </c>
      <c r="AB90" s="8">
        <f t="shared" si="38"/>
        <v>288.41201716738198</v>
      </c>
      <c r="AC90" s="8">
        <f t="shared" si="38"/>
        <v>288.41201716738198</v>
      </c>
      <c r="AD90" s="8">
        <f t="shared" si="44"/>
        <v>360.51502145922746</v>
      </c>
      <c r="AE90" s="8">
        <f t="shared" si="44"/>
        <v>360.51502145922746</v>
      </c>
      <c r="AF90" s="8">
        <f t="shared" si="44"/>
        <v>360.51502145922746</v>
      </c>
      <c r="AG90" s="8">
        <f t="shared" si="44"/>
        <v>288.41201716738198</v>
      </c>
      <c r="AH90" s="8">
        <f t="shared" si="44"/>
        <v>288.41201716738198</v>
      </c>
      <c r="AI90" s="8"/>
      <c r="AJ90" s="8"/>
    </row>
    <row r="91" spans="1:36" ht="34" x14ac:dyDescent="0.2">
      <c r="A91" s="2" t="s">
        <v>194</v>
      </c>
      <c r="B91" s="2" t="s">
        <v>131</v>
      </c>
      <c r="C91" s="2">
        <v>20240701</v>
      </c>
      <c r="D91" s="4">
        <v>16800</v>
      </c>
      <c r="E91" s="4">
        <v>16800</v>
      </c>
      <c r="F91" s="2" t="s">
        <v>38</v>
      </c>
      <c r="H91" s="13">
        <f t="shared" si="46"/>
        <v>4037.7682403433478</v>
      </c>
      <c r="I91" s="14"/>
      <c r="J91" s="14"/>
      <c r="K91" s="14"/>
      <c r="L91" s="13">
        <f t="shared" si="47"/>
        <v>2018.8841201716739</v>
      </c>
      <c r="M91" s="14"/>
      <c r="N91" s="8">
        <f t="shared" si="38"/>
        <v>1009.4420600858369</v>
      </c>
      <c r="O91" s="8">
        <f t="shared" si="38"/>
        <v>1009.4420600858369</v>
      </c>
      <c r="P91" s="8">
        <f t="shared" si="38"/>
        <v>1009.4420600858369</v>
      </c>
      <c r="Q91" s="8">
        <f t="shared" si="38"/>
        <v>1009.4420600858369</v>
      </c>
      <c r="R91" s="8">
        <f t="shared" si="38"/>
        <v>1009.4420600858369</v>
      </c>
      <c r="S91" s="8">
        <f t="shared" si="38"/>
        <v>1009.4420600858369</v>
      </c>
      <c r="T91" s="8">
        <f t="shared" si="38"/>
        <v>288.41201716738198</v>
      </c>
      <c r="U91" s="8">
        <f t="shared" si="38"/>
        <v>288.41201716738198</v>
      </c>
      <c r="V91" s="8">
        <f t="shared" si="38"/>
        <v>360.51502145922746</v>
      </c>
      <c r="W91" s="8">
        <f t="shared" si="38"/>
        <v>288.41201716738198</v>
      </c>
      <c r="X91" s="8">
        <f t="shared" si="38"/>
        <v>288.41201716738198</v>
      </c>
      <c r="Y91" s="8">
        <f t="shared" si="38"/>
        <v>360.51502145922746</v>
      </c>
      <c r="Z91" s="8">
        <f t="shared" si="38"/>
        <v>288.41201716738198</v>
      </c>
      <c r="AA91" s="8">
        <f t="shared" si="38"/>
        <v>288.41201716738198</v>
      </c>
      <c r="AB91" s="8">
        <f t="shared" si="38"/>
        <v>288.41201716738198</v>
      </c>
      <c r="AC91" s="8">
        <f t="shared" si="38"/>
        <v>288.41201716738198</v>
      </c>
      <c r="AD91" s="8">
        <f t="shared" si="44"/>
        <v>360.51502145922746</v>
      </c>
      <c r="AE91" s="8">
        <f t="shared" si="44"/>
        <v>360.51502145922746</v>
      </c>
      <c r="AF91" s="8">
        <f t="shared" si="44"/>
        <v>360.51502145922746</v>
      </c>
      <c r="AG91" s="8">
        <f t="shared" si="44"/>
        <v>288.41201716738198</v>
      </c>
      <c r="AH91" s="8">
        <f t="shared" si="44"/>
        <v>288.41201716738198</v>
      </c>
      <c r="AI91" s="8"/>
      <c r="AJ91" s="8"/>
    </row>
    <row r="92" spans="1:36" ht="17" x14ac:dyDescent="0.2">
      <c r="A92" s="2" t="s">
        <v>195</v>
      </c>
      <c r="B92" s="2" t="s">
        <v>132</v>
      </c>
      <c r="C92" s="2">
        <v>20240029</v>
      </c>
      <c r="D92" s="4">
        <v>42000</v>
      </c>
      <c r="E92" s="4">
        <v>42000</v>
      </c>
      <c r="F92" s="2" t="s">
        <v>38</v>
      </c>
      <c r="H92" s="13">
        <f t="shared" si="46"/>
        <v>10094.42060085837</v>
      </c>
      <c r="I92" s="14"/>
      <c r="J92" s="14"/>
      <c r="K92" s="14"/>
      <c r="L92" s="13">
        <f t="shared" si="47"/>
        <v>5047.2103004291848</v>
      </c>
      <c r="M92" s="14"/>
      <c r="N92" s="8">
        <f t="shared" si="38"/>
        <v>2523.6051502145924</v>
      </c>
      <c r="O92" s="8">
        <f t="shared" si="38"/>
        <v>2523.6051502145924</v>
      </c>
      <c r="P92" s="8">
        <f t="shared" si="38"/>
        <v>2523.6051502145924</v>
      </c>
      <c r="Q92" s="8">
        <f t="shared" si="38"/>
        <v>2523.6051502145924</v>
      </c>
      <c r="R92" s="8">
        <f t="shared" si="38"/>
        <v>2523.6051502145924</v>
      </c>
      <c r="S92" s="8">
        <f t="shared" si="38"/>
        <v>2523.6051502145924</v>
      </c>
      <c r="T92" s="8">
        <f t="shared" si="38"/>
        <v>721.03004291845491</v>
      </c>
      <c r="U92" s="8">
        <f t="shared" si="38"/>
        <v>721.03004291845491</v>
      </c>
      <c r="V92" s="8">
        <f t="shared" si="38"/>
        <v>901.28755364806864</v>
      </c>
      <c r="W92" s="8">
        <f t="shared" si="38"/>
        <v>721.03004291845491</v>
      </c>
      <c r="X92" s="8">
        <f t="shared" si="38"/>
        <v>721.03004291845491</v>
      </c>
      <c r="Y92" s="8">
        <f t="shared" si="38"/>
        <v>901.28755364806864</v>
      </c>
      <c r="Z92" s="8">
        <f t="shared" si="38"/>
        <v>721.03004291845491</v>
      </c>
      <c r="AA92" s="8">
        <f t="shared" si="38"/>
        <v>721.03004291845491</v>
      </c>
      <c r="AB92" s="8">
        <f t="shared" si="38"/>
        <v>721.03004291845491</v>
      </c>
      <c r="AC92" s="8">
        <f t="shared" si="38"/>
        <v>721.03004291845491</v>
      </c>
      <c r="AD92" s="8">
        <f t="shared" si="44"/>
        <v>901.28755364806864</v>
      </c>
      <c r="AE92" s="8">
        <f t="shared" si="44"/>
        <v>901.28755364806864</v>
      </c>
      <c r="AF92" s="8">
        <f t="shared" si="44"/>
        <v>901.28755364806864</v>
      </c>
      <c r="AG92" s="8">
        <f t="shared" si="44"/>
        <v>721.03004291845491</v>
      </c>
      <c r="AH92" s="8">
        <f t="shared" si="44"/>
        <v>721.03004291845491</v>
      </c>
      <c r="AI92" s="8"/>
      <c r="AJ92" s="8"/>
    </row>
    <row r="93" spans="1:36" ht="17" x14ac:dyDescent="0.2">
      <c r="A93" s="2" t="s">
        <v>190</v>
      </c>
      <c r="B93" s="2" t="s">
        <v>133</v>
      </c>
      <c r="C93" s="2">
        <v>2400032</v>
      </c>
      <c r="D93" s="4">
        <v>47250</v>
      </c>
      <c r="E93" s="4">
        <v>47250</v>
      </c>
      <c r="F93" s="2" t="s">
        <v>38</v>
      </c>
      <c r="H93" s="13">
        <f t="shared" si="46"/>
        <v>11356.223175965666</v>
      </c>
      <c r="I93" s="14"/>
      <c r="J93" s="14"/>
      <c r="K93" s="14"/>
      <c r="L93" s="13">
        <f t="shared" si="47"/>
        <v>5678.111587982833</v>
      </c>
      <c r="M93" s="14"/>
      <c r="N93" s="8">
        <f t="shared" si="38"/>
        <v>2839.0557939914165</v>
      </c>
      <c r="O93" s="8">
        <f t="shared" si="38"/>
        <v>2839.0557939914165</v>
      </c>
      <c r="P93" s="8">
        <f t="shared" si="38"/>
        <v>2839.0557939914165</v>
      </c>
      <c r="Q93" s="8">
        <f t="shared" si="38"/>
        <v>2839.0557939914165</v>
      </c>
      <c r="R93" s="8">
        <f t="shared" si="38"/>
        <v>2839.0557939914165</v>
      </c>
      <c r="S93" s="8">
        <f t="shared" si="38"/>
        <v>2839.0557939914165</v>
      </c>
      <c r="T93" s="8">
        <f t="shared" si="38"/>
        <v>811.15879828326183</v>
      </c>
      <c r="U93" s="8">
        <f t="shared" si="38"/>
        <v>811.15879828326183</v>
      </c>
      <c r="V93" s="8">
        <f t="shared" si="38"/>
        <v>1013.9484978540772</v>
      </c>
      <c r="W93" s="8">
        <f t="shared" si="38"/>
        <v>811.15879828326183</v>
      </c>
      <c r="X93" s="8">
        <f t="shared" si="38"/>
        <v>811.15879828326183</v>
      </c>
      <c r="Y93" s="8">
        <f t="shared" si="38"/>
        <v>1013.9484978540772</v>
      </c>
      <c r="Z93" s="8">
        <f t="shared" si="38"/>
        <v>811.15879828326183</v>
      </c>
      <c r="AA93" s="8">
        <f t="shared" si="38"/>
        <v>811.15879828326183</v>
      </c>
      <c r="AB93" s="8">
        <f t="shared" si="38"/>
        <v>811.15879828326183</v>
      </c>
      <c r="AC93" s="8">
        <f t="shared" si="38"/>
        <v>811.15879828326183</v>
      </c>
      <c r="AD93" s="8">
        <f t="shared" si="44"/>
        <v>1013.9484978540772</v>
      </c>
      <c r="AE93" s="8">
        <f t="shared" si="44"/>
        <v>1013.9484978540772</v>
      </c>
      <c r="AF93" s="8">
        <f t="shared" si="44"/>
        <v>1013.9484978540772</v>
      </c>
      <c r="AG93" s="8">
        <f t="shared" si="44"/>
        <v>811.15879828326183</v>
      </c>
      <c r="AH93" s="8">
        <f t="shared" si="44"/>
        <v>811.15879828326183</v>
      </c>
      <c r="AI93" s="8"/>
      <c r="AJ93" s="8"/>
    </row>
    <row r="94" spans="1:36" ht="17" x14ac:dyDescent="0.2">
      <c r="A94" s="2" t="s">
        <v>196</v>
      </c>
      <c r="B94" s="2" t="s">
        <v>134</v>
      </c>
      <c r="C94" s="2">
        <v>2024070002</v>
      </c>
      <c r="D94" s="4">
        <v>35000</v>
      </c>
      <c r="E94" s="4">
        <v>35000</v>
      </c>
      <c r="F94" s="2" t="s">
        <v>38</v>
      </c>
      <c r="H94" s="13">
        <f t="shared" si="46"/>
        <v>8412.017167381975</v>
      </c>
      <c r="I94" s="14"/>
      <c r="J94" s="14"/>
      <c r="K94" s="14"/>
      <c r="L94" s="13">
        <f t="shared" si="47"/>
        <v>4206.0085836909875</v>
      </c>
      <c r="M94" s="14"/>
      <c r="N94" s="8">
        <f t="shared" si="38"/>
        <v>2103.0042918454938</v>
      </c>
      <c r="O94" s="8">
        <f t="shared" si="38"/>
        <v>2103.0042918454938</v>
      </c>
      <c r="P94" s="8">
        <f t="shared" si="38"/>
        <v>2103.0042918454938</v>
      </c>
      <c r="Q94" s="8">
        <f t="shared" si="38"/>
        <v>2103.0042918454938</v>
      </c>
      <c r="R94" s="8">
        <f t="shared" si="38"/>
        <v>2103.0042918454938</v>
      </c>
      <c r="S94" s="8">
        <f t="shared" si="38"/>
        <v>2103.0042918454938</v>
      </c>
      <c r="T94" s="8">
        <f t="shared" si="38"/>
        <v>600.8583690987125</v>
      </c>
      <c r="U94" s="8">
        <f t="shared" si="38"/>
        <v>600.8583690987125</v>
      </c>
      <c r="V94" s="8">
        <f t="shared" si="38"/>
        <v>751.07296137339051</v>
      </c>
      <c r="W94" s="8">
        <f t="shared" si="38"/>
        <v>600.8583690987125</v>
      </c>
      <c r="X94" s="8">
        <f t="shared" si="38"/>
        <v>600.8583690987125</v>
      </c>
      <c r="Y94" s="8">
        <f t="shared" si="38"/>
        <v>751.07296137339051</v>
      </c>
      <c r="Z94" s="8">
        <f t="shared" si="38"/>
        <v>600.8583690987125</v>
      </c>
      <c r="AA94" s="8">
        <f t="shared" si="38"/>
        <v>600.8583690987125</v>
      </c>
      <c r="AB94" s="8">
        <f t="shared" si="38"/>
        <v>600.8583690987125</v>
      </c>
      <c r="AC94" s="8">
        <f t="shared" si="38"/>
        <v>600.8583690987125</v>
      </c>
      <c r="AD94" s="8">
        <f t="shared" si="44"/>
        <v>751.07296137339051</v>
      </c>
      <c r="AE94" s="8">
        <f t="shared" si="44"/>
        <v>751.07296137339051</v>
      </c>
      <c r="AF94" s="8">
        <f t="shared" si="44"/>
        <v>751.07296137339051</v>
      </c>
      <c r="AG94" s="8">
        <f t="shared" si="44"/>
        <v>600.8583690987125</v>
      </c>
      <c r="AH94" s="8">
        <f t="shared" si="44"/>
        <v>600.8583690987125</v>
      </c>
      <c r="AI94" s="8"/>
      <c r="AJ94" s="8"/>
    </row>
    <row r="95" spans="1:36" ht="17" x14ac:dyDescent="0.2">
      <c r="A95" s="2" t="s">
        <v>197</v>
      </c>
      <c r="B95" s="2" t="s">
        <v>133</v>
      </c>
      <c r="C95" s="2">
        <v>20240014</v>
      </c>
      <c r="D95" s="4">
        <v>70000</v>
      </c>
      <c r="E95" s="4">
        <v>70000</v>
      </c>
      <c r="F95" s="2" t="s">
        <v>38</v>
      </c>
      <c r="H95" s="13">
        <f t="shared" si="46"/>
        <v>16824.03433476395</v>
      </c>
      <c r="I95" s="14"/>
      <c r="J95" s="14"/>
      <c r="K95" s="14"/>
      <c r="L95" s="13">
        <f t="shared" si="47"/>
        <v>8412.017167381975</v>
      </c>
      <c r="M95" s="14"/>
      <c r="N95" s="8">
        <f t="shared" si="38"/>
        <v>4206.0085836909875</v>
      </c>
      <c r="O95" s="8">
        <f t="shared" si="38"/>
        <v>4206.0085836909875</v>
      </c>
      <c r="P95" s="8">
        <f t="shared" si="38"/>
        <v>4206.0085836909875</v>
      </c>
      <c r="Q95" s="8">
        <f t="shared" si="38"/>
        <v>4206.0085836909875</v>
      </c>
      <c r="R95" s="8">
        <f t="shared" si="38"/>
        <v>4206.0085836909875</v>
      </c>
      <c r="S95" s="8">
        <f t="shared" si="38"/>
        <v>4206.0085836909875</v>
      </c>
      <c r="T95" s="8">
        <f t="shared" si="38"/>
        <v>1201.716738197425</v>
      </c>
      <c r="U95" s="8">
        <f t="shared" si="38"/>
        <v>1201.716738197425</v>
      </c>
      <c r="V95" s="8">
        <f t="shared" si="38"/>
        <v>1502.145922746781</v>
      </c>
      <c r="W95" s="8">
        <f t="shared" si="38"/>
        <v>1201.716738197425</v>
      </c>
      <c r="X95" s="8">
        <f t="shared" si="38"/>
        <v>1201.716738197425</v>
      </c>
      <c r="Y95" s="8">
        <f t="shared" si="38"/>
        <v>1502.145922746781</v>
      </c>
      <c r="Z95" s="8">
        <f t="shared" si="38"/>
        <v>1201.716738197425</v>
      </c>
      <c r="AA95" s="8">
        <f t="shared" si="38"/>
        <v>1201.716738197425</v>
      </c>
      <c r="AB95" s="8">
        <f t="shared" si="38"/>
        <v>1201.716738197425</v>
      </c>
      <c r="AC95" s="8">
        <f t="shared" si="38"/>
        <v>1201.716738197425</v>
      </c>
      <c r="AD95" s="8">
        <f t="shared" si="44"/>
        <v>1502.145922746781</v>
      </c>
      <c r="AE95" s="8">
        <f t="shared" si="44"/>
        <v>1502.145922746781</v>
      </c>
      <c r="AF95" s="8">
        <f t="shared" si="44"/>
        <v>1502.145922746781</v>
      </c>
      <c r="AG95" s="8">
        <f t="shared" si="44"/>
        <v>1201.716738197425</v>
      </c>
      <c r="AH95" s="8">
        <f t="shared" si="44"/>
        <v>1201.716738197425</v>
      </c>
      <c r="AI95" s="8"/>
      <c r="AJ95" s="8"/>
    </row>
    <row r="96" spans="1:36" ht="17" x14ac:dyDescent="0.2">
      <c r="A96" s="2" t="s">
        <v>187</v>
      </c>
      <c r="B96" s="2" t="s">
        <v>135</v>
      </c>
      <c r="C96" s="2">
        <v>202411</v>
      </c>
      <c r="D96" s="4">
        <v>20120</v>
      </c>
      <c r="E96" s="4">
        <v>20120</v>
      </c>
      <c r="F96" s="2" t="s">
        <v>38</v>
      </c>
      <c r="H96" s="13">
        <f t="shared" si="46"/>
        <v>4835.7081545064375</v>
      </c>
      <c r="I96" s="14"/>
      <c r="J96" s="14"/>
      <c r="K96" s="14"/>
      <c r="L96" s="13">
        <f t="shared" si="47"/>
        <v>2417.8540772532187</v>
      </c>
      <c r="M96" s="14"/>
      <c r="N96" s="8">
        <f t="shared" si="38"/>
        <v>1208.9270386266094</v>
      </c>
      <c r="O96" s="8">
        <f t="shared" si="38"/>
        <v>1208.9270386266094</v>
      </c>
      <c r="P96" s="8">
        <f t="shared" si="38"/>
        <v>1208.9270386266094</v>
      </c>
      <c r="Q96" s="8">
        <f t="shared" si="38"/>
        <v>1208.9270386266094</v>
      </c>
      <c r="R96" s="8">
        <f t="shared" si="38"/>
        <v>1208.9270386266094</v>
      </c>
      <c r="S96" s="8">
        <f t="shared" si="38"/>
        <v>1208.9270386266094</v>
      </c>
      <c r="T96" s="8">
        <f t="shared" si="38"/>
        <v>345.40772532188839</v>
      </c>
      <c r="U96" s="8">
        <f t="shared" si="38"/>
        <v>345.40772532188839</v>
      </c>
      <c r="V96" s="8">
        <f t="shared" si="38"/>
        <v>431.75965665236049</v>
      </c>
      <c r="W96" s="8">
        <f t="shared" si="38"/>
        <v>345.40772532188839</v>
      </c>
      <c r="X96" s="8">
        <f t="shared" si="38"/>
        <v>345.40772532188839</v>
      </c>
      <c r="Y96" s="8">
        <f t="shared" si="38"/>
        <v>431.75965665236049</v>
      </c>
      <c r="Z96" s="8">
        <f t="shared" si="38"/>
        <v>345.40772532188839</v>
      </c>
      <c r="AA96" s="8">
        <f t="shared" si="38"/>
        <v>345.40772532188839</v>
      </c>
      <c r="AB96" s="8">
        <f t="shared" ref="AB96:AC96" si="48">AB$1/116.5*$E96</f>
        <v>345.40772532188839</v>
      </c>
      <c r="AC96" s="8">
        <f t="shared" si="48"/>
        <v>345.40772532188839</v>
      </c>
      <c r="AD96" s="8">
        <f t="shared" si="44"/>
        <v>431.75965665236049</v>
      </c>
      <c r="AE96" s="8">
        <f t="shared" si="44"/>
        <v>431.75965665236049</v>
      </c>
      <c r="AF96" s="8">
        <f t="shared" si="44"/>
        <v>431.75965665236049</v>
      </c>
      <c r="AG96" s="8">
        <f t="shared" si="44"/>
        <v>345.40772532188839</v>
      </c>
      <c r="AH96" s="8">
        <f t="shared" si="44"/>
        <v>345.40772532188839</v>
      </c>
      <c r="AI96" s="8"/>
      <c r="AJ96" s="8"/>
    </row>
    <row r="97" spans="1:36" ht="17" x14ac:dyDescent="0.2">
      <c r="A97" s="2" t="s">
        <v>196</v>
      </c>
      <c r="B97" s="2" t="s">
        <v>134</v>
      </c>
      <c r="C97" s="2">
        <v>2024080001</v>
      </c>
      <c r="D97" s="4">
        <v>5000</v>
      </c>
      <c r="E97" s="4">
        <v>5000</v>
      </c>
      <c r="F97" s="2" t="s">
        <v>38</v>
      </c>
      <c r="H97" s="13">
        <f t="shared" si="46"/>
        <v>1201.716738197425</v>
      </c>
      <c r="I97" s="14"/>
      <c r="J97" s="14"/>
      <c r="K97" s="14"/>
      <c r="L97" s="13">
        <f t="shared" si="47"/>
        <v>600.8583690987125</v>
      </c>
      <c r="M97" s="14"/>
      <c r="N97" s="8">
        <f t="shared" ref="N97:AC98" si="49">N$1/116.5*$E97</f>
        <v>300.42918454935625</v>
      </c>
      <c r="O97" s="8">
        <f t="shared" si="49"/>
        <v>300.42918454935625</v>
      </c>
      <c r="P97" s="8">
        <f t="shared" si="49"/>
        <v>300.42918454935625</v>
      </c>
      <c r="Q97" s="8">
        <f t="shared" si="49"/>
        <v>300.42918454935625</v>
      </c>
      <c r="R97" s="8">
        <f t="shared" si="49"/>
        <v>300.42918454935625</v>
      </c>
      <c r="S97" s="8">
        <f t="shared" si="49"/>
        <v>300.42918454935625</v>
      </c>
      <c r="T97" s="8">
        <f t="shared" si="49"/>
        <v>85.836909871244629</v>
      </c>
      <c r="U97" s="8">
        <f t="shared" si="49"/>
        <v>85.836909871244629</v>
      </c>
      <c r="V97" s="8">
        <f t="shared" si="49"/>
        <v>107.29613733905579</v>
      </c>
      <c r="W97" s="8">
        <f t="shared" si="49"/>
        <v>85.836909871244629</v>
      </c>
      <c r="X97" s="8">
        <f t="shared" si="49"/>
        <v>85.836909871244629</v>
      </c>
      <c r="Y97" s="8">
        <f t="shared" si="49"/>
        <v>107.29613733905579</v>
      </c>
      <c r="Z97" s="8">
        <f t="shared" si="49"/>
        <v>85.836909871244629</v>
      </c>
      <c r="AA97" s="8">
        <f t="shared" si="49"/>
        <v>85.836909871244629</v>
      </c>
      <c r="AB97" s="8">
        <f t="shared" si="49"/>
        <v>85.836909871244629</v>
      </c>
      <c r="AC97" s="8">
        <f t="shared" si="49"/>
        <v>85.836909871244629</v>
      </c>
      <c r="AD97" s="8">
        <f t="shared" si="44"/>
        <v>107.29613733905579</v>
      </c>
      <c r="AE97" s="8">
        <f t="shared" si="44"/>
        <v>107.29613733905579</v>
      </c>
      <c r="AF97" s="8">
        <f t="shared" si="44"/>
        <v>107.29613733905579</v>
      </c>
      <c r="AG97" s="8">
        <f t="shared" si="44"/>
        <v>85.836909871244629</v>
      </c>
      <c r="AH97" s="8">
        <f t="shared" si="44"/>
        <v>85.836909871244629</v>
      </c>
      <c r="AI97" s="8"/>
      <c r="AJ97" s="8"/>
    </row>
    <row r="98" spans="1:36" ht="17" x14ac:dyDescent="0.2">
      <c r="A98" s="2" t="s">
        <v>191</v>
      </c>
      <c r="B98" s="2" t="s">
        <v>126</v>
      </c>
      <c r="C98" s="2">
        <v>243102853</v>
      </c>
      <c r="D98" s="4">
        <v>38400</v>
      </c>
      <c r="E98" s="4">
        <v>38400</v>
      </c>
      <c r="F98" s="2" t="s">
        <v>38</v>
      </c>
      <c r="H98" s="13">
        <f t="shared" si="46"/>
        <v>9229.1845493562232</v>
      </c>
      <c r="I98" s="14"/>
      <c r="J98" s="14"/>
      <c r="K98" s="14"/>
      <c r="L98" s="13">
        <f t="shared" si="47"/>
        <v>4614.5922746781116</v>
      </c>
      <c r="M98" s="14"/>
      <c r="N98" s="8">
        <f t="shared" si="49"/>
        <v>2307.2961373390558</v>
      </c>
      <c r="O98" s="8">
        <f t="shared" si="49"/>
        <v>2307.2961373390558</v>
      </c>
      <c r="P98" s="8">
        <f t="shared" si="49"/>
        <v>2307.2961373390558</v>
      </c>
      <c r="Q98" s="8">
        <f t="shared" si="49"/>
        <v>2307.2961373390558</v>
      </c>
      <c r="R98" s="8">
        <f t="shared" si="49"/>
        <v>2307.2961373390558</v>
      </c>
      <c r="S98" s="8">
        <f t="shared" si="49"/>
        <v>2307.2961373390558</v>
      </c>
      <c r="T98" s="8">
        <f t="shared" si="49"/>
        <v>659.22746781115882</v>
      </c>
      <c r="U98" s="8">
        <f t="shared" si="49"/>
        <v>659.22746781115882</v>
      </c>
      <c r="V98" s="8">
        <f t="shared" si="49"/>
        <v>824.03433476394855</v>
      </c>
      <c r="W98" s="8">
        <f t="shared" si="49"/>
        <v>659.22746781115882</v>
      </c>
      <c r="X98" s="8">
        <f t="shared" si="49"/>
        <v>659.22746781115882</v>
      </c>
      <c r="Y98" s="8">
        <f t="shared" si="49"/>
        <v>824.03433476394855</v>
      </c>
      <c r="Z98" s="8">
        <f t="shared" si="49"/>
        <v>659.22746781115882</v>
      </c>
      <c r="AA98" s="8">
        <f t="shared" si="49"/>
        <v>659.22746781115882</v>
      </c>
      <c r="AB98" s="8">
        <f t="shared" si="49"/>
        <v>659.22746781115882</v>
      </c>
      <c r="AC98" s="8">
        <f t="shared" si="49"/>
        <v>659.22746781115882</v>
      </c>
      <c r="AD98" s="8">
        <f t="shared" si="44"/>
        <v>824.03433476394855</v>
      </c>
      <c r="AE98" s="8">
        <f t="shared" si="44"/>
        <v>824.03433476394855</v>
      </c>
      <c r="AF98" s="8">
        <f t="shared" si="44"/>
        <v>824.03433476394855</v>
      </c>
      <c r="AG98" s="8">
        <f t="shared" si="44"/>
        <v>659.22746781115882</v>
      </c>
      <c r="AH98" s="8">
        <f t="shared" si="44"/>
        <v>659.22746781115882</v>
      </c>
      <c r="AI98" s="8"/>
      <c r="AJ98" s="8"/>
    </row>
    <row r="99" spans="1:36" ht="17" x14ac:dyDescent="0.2">
      <c r="A99" s="2" t="s">
        <v>198</v>
      </c>
      <c r="B99" s="2" t="s">
        <v>136</v>
      </c>
      <c r="C99" s="2">
        <v>1343001257</v>
      </c>
      <c r="D99" s="4">
        <v>248</v>
      </c>
      <c r="E99" s="4">
        <v>248</v>
      </c>
      <c r="F99" s="2" t="s">
        <v>38</v>
      </c>
      <c r="H99" s="13">
        <f>$H$1/$G$1*$E99</f>
        <v>57.388429752066116</v>
      </c>
      <c r="I99" s="14"/>
      <c r="J99" s="14"/>
      <c r="K99" s="14"/>
      <c r="L99" s="13">
        <f>$L$1/$G$1*$E99</f>
        <v>28.694214876033058</v>
      </c>
      <c r="M99" s="14"/>
      <c r="N99" s="8">
        <f>$N$1/$G$1*$E99</f>
        <v>14.347107438016529</v>
      </c>
      <c r="O99" s="8">
        <f>$O$1/$G$1*$E99</f>
        <v>14.347107438016529</v>
      </c>
      <c r="P99" s="8">
        <f>$P$1/$G$1*$E99</f>
        <v>14.347107438016529</v>
      </c>
      <c r="Q99" s="8">
        <f>$Q$1/$G$1*$E99</f>
        <v>14.347107438016529</v>
      </c>
      <c r="R99" s="8">
        <f>$R$1/$G$1*$E99</f>
        <v>14.347107438016529</v>
      </c>
      <c r="S99" s="8">
        <f>$S$1/$G$1*$E99</f>
        <v>14.347107438016529</v>
      </c>
      <c r="T99" s="8">
        <f>$T$1/$G$1*$E99</f>
        <v>4.0991735537190088</v>
      </c>
      <c r="U99" s="8">
        <f>$U$1/$G$1*$E99</f>
        <v>4.0991735537190088</v>
      </c>
      <c r="V99" s="8">
        <f>$V$1/$G$1*$E99</f>
        <v>5.1239669421487601</v>
      </c>
      <c r="W99" s="8">
        <f>$W$1/$G$1*$E99</f>
        <v>4.0991735537190088</v>
      </c>
      <c r="X99" s="8">
        <f>$X$1/$G$1*$E99</f>
        <v>4.0991735537190088</v>
      </c>
      <c r="Y99" s="8">
        <f>$Y$1/$G$1*$E99</f>
        <v>5.1239669421487601</v>
      </c>
      <c r="Z99" s="8">
        <f>$Z$1/$G$1*$E99</f>
        <v>4.0991735537190088</v>
      </c>
      <c r="AA99" s="8">
        <f>$AA$1/$G$1*$E99</f>
        <v>4.0991735537190088</v>
      </c>
      <c r="AB99" s="8">
        <f>$AB$1/$G$1*$E99</f>
        <v>4.0991735537190088</v>
      </c>
      <c r="AC99" s="8">
        <f>$AC$1/$G$1*$E99</f>
        <v>4.0991735537190088</v>
      </c>
      <c r="AD99" s="8">
        <f>$AD$1/$G$1*$E99</f>
        <v>5.1239669421487601</v>
      </c>
      <c r="AE99" s="8">
        <f>$AE$1/$G$1*$E99</f>
        <v>5.1239669421487601</v>
      </c>
      <c r="AF99" s="8">
        <f>$AF$1/$G$1*$E99</f>
        <v>5.1239669421487601</v>
      </c>
      <c r="AG99" s="8">
        <f>$AG$1/$G$1*$E99</f>
        <v>4.0991735537190088</v>
      </c>
      <c r="AH99" s="8">
        <f>$AH$1/$G$1*$E99</f>
        <v>4.0991735537190088</v>
      </c>
      <c r="AI99" s="8">
        <f>$AI$1/$G$1*$E99</f>
        <v>4.0991735537190088</v>
      </c>
      <c r="AJ99" s="8">
        <f>$AJ$1/$G$1*$E99</f>
        <v>5.1239669421487601</v>
      </c>
    </row>
    <row r="100" spans="1:36" ht="17" x14ac:dyDescent="0.2">
      <c r="A100" s="2" t="s">
        <v>199</v>
      </c>
      <c r="B100" s="2" t="s">
        <v>137</v>
      </c>
      <c r="C100" s="2">
        <v>2023534</v>
      </c>
      <c r="D100" s="4">
        <v>5104</v>
      </c>
      <c r="E100" s="4">
        <v>5104</v>
      </c>
      <c r="F100" s="2" t="s">
        <v>38</v>
      </c>
      <c r="H100" s="13">
        <f>$H$1/$G$1*$E100</f>
        <v>1181.0909090909092</v>
      </c>
      <c r="I100" s="14"/>
      <c r="J100" s="14"/>
      <c r="K100" s="14"/>
      <c r="L100" s="13">
        <f>$L$1/$G$1*$E100</f>
        <v>590.54545454545462</v>
      </c>
      <c r="M100" s="14"/>
      <c r="N100" s="8">
        <f>$N$1/$G$1*$E100</f>
        <v>295.27272727272731</v>
      </c>
      <c r="O100" s="8">
        <f>$O$1/$G$1*$E100</f>
        <v>295.27272727272731</v>
      </c>
      <c r="P100" s="8">
        <f>$P$1/$G$1*$E100</f>
        <v>295.27272727272731</v>
      </c>
      <c r="Q100" s="8">
        <f>$Q$1/$G$1*$E100</f>
        <v>295.27272727272731</v>
      </c>
      <c r="R100" s="8">
        <f>$R$1/$G$1*$E100</f>
        <v>295.27272727272731</v>
      </c>
      <c r="S100" s="8">
        <f>$S$1/$G$1*$E100</f>
        <v>295.27272727272731</v>
      </c>
      <c r="T100" s="8">
        <f>$T$1/$G$1*$E100</f>
        <v>84.36363636363636</v>
      </c>
      <c r="U100" s="8">
        <f>$U$1/$G$1*$E100</f>
        <v>84.36363636363636</v>
      </c>
      <c r="V100" s="8">
        <f>$V$1/$G$1*$E100</f>
        <v>105.45454545454545</v>
      </c>
      <c r="W100" s="8">
        <f>$W$1/$G$1*$E100</f>
        <v>84.36363636363636</v>
      </c>
      <c r="X100" s="8">
        <f>$X$1/$G$1*$E100</f>
        <v>84.36363636363636</v>
      </c>
      <c r="Y100" s="8">
        <f>$Y$1/$G$1*$E100</f>
        <v>105.45454545454545</v>
      </c>
      <c r="Z100" s="8">
        <f>$Z$1/$G$1*$E100</f>
        <v>84.36363636363636</v>
      </c>
      <c r="AA100" s="8">
        <f>$AA$1/$G$1*$E100</f>
        <v>84.36363636363636</v>
      </c>
      <c r="AB100" s="8">
        <f>$AB$1/$G$1*$E100</f>
        <v>84.36363636363636</v>
      </c>
      <c r="AC100" s="8">
        <f>$AC$1/$G$1*$E100</f>
        <v>84.36363636363636</v>
      </c>
      <c r="AD100" s="8">
        <f>$AD$1/$G$1*$E100</f>
        <v>105.45454545454545</v>
      </c>
      <c r="AE100" s="8">
        <f>$AE$1/$G$1*$E100</f>
        <v>105.45454545454545</v>
      </c>
      <c r="AF100" s="8">
        <f>$AF$1/$G$1*$E100</f>
        <v>105.45454545454545</v>
      </c>
      <c r="AG100" s="8">
        <f>$AG$1/$G$1*$E100</f>
        <v>84.36363636363636</v>
      </c>
      <c r="AH100" s="8">
        <f>$AH$1/$G$1*$E100</f>
        <v>84.36363636363636</v>
      </c>
      <c r="AI100" s="8">
        <f>$AI$1/$G$1*$E100</f>
        <v>84.36363636363636</v>
      </c>
      <c r="AJ100" s="8">
        <f>$AJ$1/$G$1*$E100</f>
        <v>105.45454545454545</v>
      </c>
    </row>
    <row r="101" spans="1:36" ht="17" x14ac:dyDescent="0.2">
      <c r="A101" s="2" t="s">
        <v>188</v>
      </c>
      <c r="B101" s="2" t="s">
        <v>138</v>
      </c>
      <c r="C101" s="2">
        <v>20240801</v>
      </c>
      <c r="D101" s="4">
        <v>36750</v>
      </c>
      <c r="E101" s="4">
        <v>36750</v>
      </c>
      <c r="F101" s="2" t="s">
        <v>38</v>
      </c>
      <c r="H101" s="13">
        <f>$H$1/116.5*$E101</f>
        <v>8832.6180257510732</v>
      </c>
      <c r="I101" s="14"/>
      <c r="J101" s="14"/>
      <c r="K101" s="14"/>
      <c r="L101" s="13">
        <f>$L$1/116.5*$E101</f>
        <v>4416.3090128755366</v>
      </c>
      <c r="M101" s="14"/>
      <c r="N101" s="8">
        <f t="shared" ref="N101:AH102" si="50">N$1/116.5*$E101</f>
        <v>2208.1545064377683</v>
      </c>
      <c r="O101" s="8">
        <f t="shared" si="50"/>
        <v>2208.1545064377683</v>
      </c>
      <c r="P101" s="8">
        <f t="shared" si="50"/>
        <v>2208.1545064377683</v>
      </c>
      <c r="Q101" s="8">
        <f t="shared" si="50"/>
        <v>2208.1545064377683</v>
      </c>
      <c r="R101" s="8">
        <f t="shared" si="50"/>
        <v>2208.1545064377683</v>
      </c>
      <c r="S101" s="8">
        <f t="shared" si="50"/>
        <v>2208.1545064377683</v>
      </c>
      <c r="T101" s="8">
        <f t="shared" si="50"/>
        <v>630.9012875536481</v>
      </c>
      <c r="U101" s="8">
        <f t="shared" si="50"/>
        <v>630.9012875536481</v>
      </c>
      <c r="V101" s="8">
        <f t="shared" si="50"/>
        <v>788.62660944206004</v>
      </c>
      <c r="W101" s="8">
        <f t="shared" si="50"/>
        <v>630.9012875536481</v>
      </c>
      <c r="X101" s="8">
        <f t="shared" si="50"/>
        <v>630.9012875536481</v>
      </c>
      <c r="Y101" s="8">
        <f t="shared" si="50"/>
        <v>788.62660944206004</v>
      </c>
      <c r="Z101" s="8">
        <f t="shared" si="50"/>
        <v>630.9012875536481</v>
      </c>
      <c r="AA101" s="8">
        <f t="shared" si="50"/>
        <v>630.9012875536481</v>
      </c>
      <c r="AB101" s="8">
        <f t="shared" si="50"/>
        <v>630.9012875536481</v>
      </c>
      <c r="AC101" s="8">
        <f t="shared" si="50"/>
        <v>630.9012875536481</v>
      </c>
      <c r="AD101" s="8">
        <f t="shared" si="50"/>
        <v>788.62660944206004</v>
      </c>
      <c r="AE101" s="8">
        <f t="shared" si="50"/>
        <v>788.62660944206004</v>
      </c>
      <c r="AF101" s="8">
        <f t="shared" si="50"/>
        <v>788.62660944206004</v>
      </c>
      <c r="AG101" s="8">
        <f t="shared" si="50"/>
        <v>630.9012875536481</v>
      </c>
      <c r="AH101" s="8">
        <f t="shared" si="50"/>
        <v>630.9012875536481</v>
      </c>
      <c r="AI101" s="8"/>
      <c r="AJ101" s="8"/>
    </row>
    <row r="102" spans="1:36" ht="34" x14ac:dyDescent="0.2">
      <c r="A102" s="2" t="s">
        <v>194</v>
      </c>
      <c r="B102" s="2" t="s">
        <v>139</v>
      </c>
      <c r="C102" s="2">
        <v>20240601</v>
      </c>
      <c r="D102" s="4">
        <v>16800</v>
      </c>
      <c r="E102" s="4">
        <v>16800</v>
      </c>
      <c r="F102" s="2" t="s">
        <v>38</v>
      </c>
      <c r="H102" s="13">
        <f>$H$1/116.5*$E102</f>
        <v>4037.7682403433478</v>
      </c>
      <c r="I102" s="14"/>
      <c r="J102" s="14"/>
      <c r="K102" s="14"/>
      <c r="L102" s="13">
        <f>$L$1/116.5*$E102</f>
        <v>2018.8841201716739</v>
      </c>
      <c r="M102" s="14"/>
      <c r="N102" s="8">
        <f t="shared" si="50"/>
        <v>1009.4420600858369</v>
      </c>
      <c r="O102" s="8">
        <f t="shared" si="50"/>
        <v>1009.4420600858369</v>
      </c>
      <c r="P102" s="8">
        <f t="shared" si="50"/>
        <v>1009.4420600858369</v>
      </c>
      <c r="Q102" s="8">
        <f t="shared" si="50"/>
        <v>1009.4420600858369</v>
      </c>
      <c r="R102" s="8">
        <f t="shared" si="50"/>
        <v>1009.4420600858369</v>
      </c>
      <c r="S102" s="8">
        <f t="shared" si="50"/>
        <v>1009.4420600858369</v>
      </c>
      <c r="T102" s="8">
        <f t="shared" si="50"/>
        <v>288.41201716738198</v>
      </c>
      <c r="U102" s="8">
        <f t="shared" si="50"/>
        <v>288.41201716738198</v>
      </c>
      <c r="V102" s="8">
        <f t="shared" si="50"/>
        <v>360.51502145922746</v>
      </c>
      <c r="W102" s="8">
        <f t="shared" si="50"/>
        <v>288.41201716738198</v>
      </c>
      <c r="X102" s="8">
        <f t="shared" si="50"/>
        <v>288.41201716738198</v>
      </c>
      <c r="Y102" s="8">
        <f t="shared" si="50"/>
        <v>360.51502145922746</v>
      </c>
      <c r="Z102" s="8">
        <f t="shared" si="50"/>
        <v>288.41201716738198</v>
      </c>
      <c r="AA102" s="8">
        <f t="shared" si="50"/>
        <v>288.41201716738198</v>
      </c>
      <c r="AB102" s="8">
        <f t="shared" si="50"/>
        <v>288.41201716738198</v>
      </c>
      <c r="AC102" s="8">
        <f t="shared" si="50"/>
        <v>288.41201716738198</v>
      </c>
      <c r="AD102" s="8">
        <f t="shared" si="50"/>
        <v>360.51502145922746</v>
      </c>
      <c r="AE102" s="8">
        <f t="shared" si="50"/>
        <v>360.51502145922746</v>
      </c>
      <c r="AF102" s="8">
        <f t="shared" si="50"/>
        <v>360.51502145922746</v>
      </c>
      <c r="AG102" s="8">
        <f t="shared" si="50"/>
        <v>288.41201716738198</v>
      </c>
      <c r="AH102" s="8">
        <f t="shared" si="50"/>
        <v>288.41201716738198</v>
      </c>
      <c r="AI102" s="8"/>
      <c r="AJ102" s="8"/>
    </row>
    <row r="103" spans="1:36" ht="17" x14ac:dyDescent="0.2">
      <c r="A103" s="2" t="s">
        <v>182</v>
      </c>
      <c r="B103" s="2" t="s">
        <v>140</v>
      </c>
      <c r="C103" s="2">
        <v>20243062</v>
      </c>
      <c r="D103" s="4">
        <v>4235</v>
      </c>
      <c r="E103" s="4">
        <v>4235</v>
      </c>
      <c r="F103" s="2" t="s">
        <v>38</v>
      </c>
      <c r="H103" s="13">
        <f>$H$1/$G$1*$E103</f>
        <v>980</v>
      </c>
      <c r="I103" s="14"/>
      <c r="J103" s="14"/>
      <c r="K103" s="14"/>
      <c r="L103" s="13">
        <f>$L$1/$G$1*$E103</f>
        <v>490</v>
      </c>
      <c r="M103" s="14"/>
      <c r="N103" s="8">
        <f>$N$1/$G$1*$E103</f>
        <v>245</v>
      </c>
      <c r="O103" s="8">
        <f>$O$1/$G$1*$E103</f>
        <v>245</v>
      </c>
      <c r="P103" s="8">
        <f>$P$1/$G$1*$E103</f>
        <v>245</v>
      </c>
      <c r="Q103" s="8">
        <f>$Q$1/$G$1*$E103</f>
        <v>245</v>
      </c>
      <c r="R103" s="8">
        <f>$R$1/$G$1*$E103</f>
        <v>245</v>
      </c>
      <c r="S103" s="8">
        <f>$S$1/$G$1*$E103</f>
        <v>245</v>
      </c>
      <c r="T103" s="8">
        <f>$T$1/$G$1*$E103</f>
        <v>70</v>
      </c>
      <c r="U103" s="8">
        <f>$U$1/$G$1*$E103</f>
        <v>70</v>
      </c>
      <c r="V103" s="8">
        <f>$V$1/$G$1*$E103</f>
        <v>87.5</v>
      </c>
      <c r="W103" s="8">
        <f>$W$1/$G$1*$E103</f>
        <v>70</v>
      </c>
      <c r="X103" s="8">
        <f>$X$1/$G$1*$E103</f>
        <v>70</v>
      </c>
      <c r="Y103" s="8">
        <f>$Y$1/$G$1*$E103</f>
        <v>87.5</v>
      </c>
      <c r="Z103" s="8">
        <f>$Z$1/$G$1*$E103</f>
        <v>70</v>
      </c>
      <c r="AA103" s="8">
        <f>$AA$1/$G$1*$E103</f>
        <v>70</v>
      </c>
      <c r="AB103" s="8">
        <f>$AB$1/$G$1*$E103</f>
        <v>70</v>
      </c>
      <c r="AC103" s="8">
        <f>$AC$1/$G$1*$E103</f>
        <v>70</v>
      </c>
      <c r="AD103" s="8">
        <f>$AD$1/$G$1*$E103</f>
        <v>87.5</v>
      </c>
      <c r="AE103" s="8">
        <f>$AE$1/$G$1*$E103</f>
        <v>87.5</v>
      </c>
      <c r="AF103" s="8">
        <f>$AF$1/$G$1*$E103</f>
        <v>87.5</v>
      </c>
      <c r="AG103" s="8">
        <f>$AG$1/$G$1*$E103</f>
        <v>70</v>
      </c>
      <c r="AH103" s="8">
        <f>$AH$1/$G$1*$E103</f>
        <v>70</v>
      </c>
      <c r="AI103" s="8">
        <f>$AI$1/$G$1*$E103</f>
        <v>70</v>
      </c>
      <c r="AJ103" s="8">
        <f>$AJ$1/$G$1*$E103</f>
        <v>87.5</v>
      </c>
    </row>
    <row r="104" spans="1:36" ht="17" x14ac:dyDescent="0.2">
      <c r="A104" s="2" t="s">
        <v>200</v>
      </c>
      <c r="B104" s="2" t="s">
        <v>141</v>
      </c>
      <c r="C104" s="2">
        <v>20240040</v>
      </c>
      <c r="D104" s="4">
        <v>4250</v>
      </c>
      <c r="E104" s="4">
        <v>4250</v>
      </c>
      <c r="F104" s="2" t="s">
        <v>38</v>
      </c>
      <c r="H104" s="13">
        <f>$H$1/116.5*$E104</f>
        <v>1021.4592274678112</v>
      </c>
      <c r="I104" s="14"/>
      <c r="J104" s="14"/>
      <c r="K104" s="14"/>
      <c r="L104" s="13">
        <f>$L$1/116.5*$E104</f>
        <v>510.72961373390558</v>
      </c>
      <c r="M104" s="14"/>
      <c r="N104" s="8">
        <f t="shared" ref="N104:AH111" si="51">N$1/116.5*$E104</f>
        <v>255.36480686695279</v>
      </c>
      <c r="O104" s="8">
        <f t="shared" si="51"/>
        <v>255.36480686695279</v>
      </c>
      <c r="P104" s="8">
        <f t="shared" si="51"/>
        <v>255.36480686695279</v>
      </c>
      <c r="Q104" s="8">
        <f t="shared" si="51"/>
        <v>255.36480686695279</v>
      </c>
      <c r="R104" s="8">
        <f t="shared" si="51"/>
        <v>255.36480686695279</v>
      </c>
      <c r="S104" s="8">
        <f t="shared" si="51"/>
        <v>255.36480686695279</v>
      </c>
      <c r="T104" s="8">
        <f t="shared" si="51"/>
        <v>72.961373390557938</v>
      </c>
      <c r="U104" s="8">
        <f t="shared" si="51"/>
        <v>72.961373390557938</v>
      </c>
      <c r="V104" s="8">
        <f t="shared" si="51"/>
        <v>91.201716738197419</v>
      </c>
      <c r="W104" s="8">
        <f t="shared" si="51"/>
        <v>72.961373390557938</v>
      </c>
      <c r="X104" s="8">
        <f t="shared" si="51"/>
        <v>72.961373390557938</v>
      </c>
      <c r="Y104" s="8">
        <f t="shared" si="51"/>
        <v>91.201716738197419</v>
      </c>
      <c r="Z104" s="8">
        <f t="shared" si="51"/>
        <v>72.961373390557938</v>
      </c>
      <c r="AA104" s="8">
        <f t="shared" si="51"/>
        <v>72.961373390557938</v>
      </c>
      <c r="AB104" s="8">
        <f t="shared" si="51"/>
        <v>72.961373390557938</v>
      </c>
      <c r="AC104" s="8">
        <f t="shared" si="51"/>
        <v>72.961373390557938</v>
      </c>
      <c r="AD104" s="8">
        <f t="shared" si="51"/>
        <v>91.201716738197419</v>
      </c>
      <c r="AE104" s="8">
        <f t="shared" si="51"/>
        <v>91.201716738197419</v>
      </c>
      <c r="AF104" s="8">
        <f t="shared" si="51"/>
        <v>91.201716738197419</v>
      </c>
      <c r="AG104" s="8">
        <f t="shared" si="51"/>
        <v>72.961373390557938</v>
      </c>
      <c r="AH104" s="8">
        <f t="shared" si="51"/>
        <v>72.961373390557938</v>
      </c>
      <c r="AI104" s="8"/>
      <c r="AJ104" s="8"/>
    </row>
    <row r="105" spans="1:36" ht="17" x14ac:dyDescent="0.2">
      <c r="A105" s="2" t="s">
        <v>185</v>
      </c>
      <c r="B105" s="2" t="s">
        <v>142</v>
      </c>
      <c r="C105" s="2">
        <v>20240814</v>
      </c>
      <c r="D105" s="4">
        <v>20000</v>
      </c>
      <c r="E105" s="4">
        <v>20000</v>
      </c>
      <c r="F105" s="2" t="s">
        <v>38</v>
      </c>
      <c r="H105" s="13">
        <f>$H$1/116.5*$E105</f>
        <v>4806.8669527897</v>
      </c>
      <c r="I105" s="14"/>
      <c r="J105" s="14"/>
      <c r="K105" s="14"/>
      <c r="L105" s="13">
        <f>$L$1/116.5*$E105</f>
        <v>2403.43347639485</v>
      </c>
      <c r="M105" s="14"/>
      <c r="N105" s="8">
        <f t="shared" si="51"/>
        <v>1201.716738197425</v>
      </c>
      <c r="O105" s="8">
        <f t="shared" si="51"/>
        <v>1201.716738197425</v>
      </c>
      <c r="P105" s="8">
        <f t="shared" si="51"/>
        <v>1201.716738197425</v>
      </c>
      <c r="Q105" s="8">
        <f t="shared" si="51"/>
        <v>1201.716738197425</v>
      </c>
      <c r="R105" s="8">
        <f t="shared" si="51"/>
        <v>1201.716738197425</v>
      </c>
      <c r="S105" s="8">
        <f t="shared" si="51"/>
        <v>1201.716738197425</v>
      </c>
      <c r="T105" s="8">
        <f t="shared" si="51"/>
        <v>343.34763948497852</v>
      </c>
      <c r="U105" s="8">
        <f t="shared" si="51"/>
        <v>343.34763948497852</v>
      </c>
      <c r="V105" s="8">
        <f t="shared" si="51"/>
        <v>429.18454935622316</v>
      </c>
      <c r="W105" s="8">
        <f t="shared" si="51"/>
        <v>343.34763948497852</v>
      </c>
      <c r="X105" s="8">
        <f t="shared" si="51"/>
        <v>343.34763948497852</v>
      </c>
      <c r="Y105" s="8">
        <f t="shared" si="51"/>
        <v>429.18454935622316</v>
      </c>
      <c r="Z105" s="8">
        <f t="shared" si="51"/>
        <v>343.34763948497852</v>
      </c>
      <c r="AA105" s="8">
        <f t="shared" si="51"/>
        <v>343.34763948497852</v>
      </c>
      <c r="AB105" s="8">
        <f t="shared" si="51"/>
        <v>343.34763948497852</v>
      </c>
      <c r="AC105" s="8">
        <f t="shared" si="51"/>
        <v>343.34763948497852</v>
      </c>
      <c r="AD105" s="8">
        <f t="shared" si="51"/>
        <v>429.18454935622316</v>
      </c>
      <c r="AE105" s="8">
        <f t="shared" si="51"/>
        <v>429.18454935622316</v>
      </c>
      <c r="AF105" s="8">
        <f t="shared" si="51"/>
        <v>429.18454935622316</v>
      </c>
      <c r="AG105" s="8">
        <f t="shared" si="51"/>
        <v>343.34763948497852</v>
      </c>
      <c r="AH105" s="8">
        <f t="shared" si="51"/>
        <v>343.34763948497852</v>
      </c>
      <c r="AI105" s="8"/>
      <c r="AJ105" s="8"/>
    </row>
    <row r="106" spans="1:36" ht="17" x14ac:dyDescent="0.2">
      <c r="A106" s="2" t="s">
        <v>193</v>
      </c>
      <c r="B106" s="2" t="s">
        <v>143</v>
      </c>
      <c r="C106" s="2">
        <v>20240901</v>
      </c>
      <c r="D106" s="4">
        <v>16800</v>
      </c>
      <c r="E106" s="4">
        <v>16800</v>
      </c>
      <c r="F106" s="2" t="s">
        <v>38</v>
      </c>
      <c r="H106" s="13">
        <f>$H$1/116.5*$E106</f>
        <v>4037.7682403433478</v>
      </c>
      <c r="I106" s="14"/>
      <c r="J106" s="14"/>
      <c r="K106" s="14"/>
      <c r="L106" s="13">
        <f>$L$1/116.5*$E106</f>
        <v>2018.8841201716739</v>
      </c>
      <c r="M106" s="14"/>
      <c r="N106" s="8">
        <f t="shared" si="51"/>
        <v>1009.4420600858369</v>
      </c>
      <c r="O106" s="8">
        <f t="shared" si="51"/>
        <v>1009.4420600858369</v>
      </c>
      <c r="P106" s="8">
        <f t="shared" si="51"/>
        <v>1009.4420600858369</v>
      </c>
      <c r="Q106" s="8">
        <f t="shared" si="51"/>
        <v>1009.4420600858369</v>
      </c>
      <c r="R106" s="8">
        <f t="shared" si="51"/>
        <v>1009.4420600858369</v>
      </c>
      <c r="S106" s="8">
        <f t="shared" si="51"/>
        <v>1009.4420600858369</v>
      </c>
      <c r="T106" s="8">
        <f t="shared" si="51"/>
        <v>288.41201716738198</v>
      </c>
      <c r="U106" s="8">
        <f t="shared" si="51"/>
        <v>288.41201716738198</v>
      </c>
      <c r="V106" s="8">
        <f t="shared" si="51"/>
        <v>360.51502145922746</v>
      </c>
      <c r="W106" s="8">
        <f t="shared" si="51"/>
        <v>288.41201716738198</v>
      </c>
      <c r="X106" s="8">
        <f t="shared" si="51"/>
        <v>288.41201716738198</v>
      </c>
      <c r="Y106" s="8">
        <f t="shared" si="51"/>
        <v>360.51502145922746</v>
      </c>
      <c r="Z106" s="8">
        <f t="shared" si="51"/>
        <v>288.41201716738198</v>
      </c>
      <c r="AA106" s="8">
        <f t="shared" si="51"/>
        <v>288.41201716738198</v>
      </c>
      <c r="AB106" s="8">
        <f t="shared" si="51"/>
        <v>288.41201716738198</v>
      </c>
      <c r="AC106" s="8">
        <f t="shared" si="51"/>
        <v>288.41201716738198</v>
      </c>
      <c r="AD106" s="8">
        <f t="shared" si="51"/>
        <v>360.51502145922746</v>
      </c>
      <c r="AE106" s="8">
        <f t="shared" si="51"/>
        <v>360.51502145922746</v>
      </c>
      <c r="AF106" s="8">
        <f t="shared" si="51"/>
        <v>360.51502145922746</v>
      </c>
      <c r="AG106" s="8">
        <f t="shared" si="51"/>
        <v>288.41201716738198</v>
      </c>
      <c r="AH106" s="8">
        <f t="shared" si="51"/>
        <v>288.41201716738198</v>
      </c>
      <c r="AI106" s="8"/>
      <c r="AJ106" s="8"/>
    </row>
    <row r="107" spans="1:36" ht="17" x14ac:dyDescent="0.2">
      <c r="A107" s="2" t="s">
        <v>182</v>
      </c>
      <c r="B107" s="2" t="s">
        <v>144</v>
      </c>
      <c r="C107" s="2">
        <v>20243111</v>
      </c>
      <c r="D107" s="4">
        <v>25168</v>
      </c>
      <c r="E107" s="4">
        <v>25168</v>
      </c>
      <c r="F107" s="2" t="s">
        <v>38</v>
      </c>
      <c r="H107" s="13">
        <f>E107</f>
        <v>25168</v>
      </c>
      <c r="I107" s="14"/>
      <c r="J107" s="14"/>
      <c r="K107" s="14"/>
      <c r="L107" s="13"/>
      <c r="M107" s="14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ht="17" x14ac:dyDescent="0.2">
      <c r="A108" s="2" t="s">
        <v>189</v>
      </c>
      <c r="B108" s="2" t="s">
        <v>145</v>
      </c>
      <c r="C108" s="2">
        <v>20240901</v>
      </c>
      <c r="D108" s="4">
        <v>31400</v>
      </c>
      <c r="E108" s="4">
        <v>31400</v>
      </c>
      <c r="F108" s="2" t="s">
        <v>38</v>
      </c>
      <c r="H108" s="13">
        <f>$H$1/116.5*$E108</f>
        <v>7546.7811158798286</v>
      </c>
      <c r="I108" s="14"/>
      <c r="J108" s="14"/>
      <c r="K108" s="14"/>
      <c r="L108" s="13">
        <f>$L$1/116.5*$E108</f>
        <v>3773.3905579399143</v>
      </c>
      <c r="M108" s="14"/>
      <c r="N108" s="8">
        <f t="shared" si="51"/>
        <v>1886.6952789699571</v>
      </c>
      <c r="O108" s="8">
        <f t="shared" si="51"/>
        <v>1886.6952789699571</v>
      </c>
      <c r="P108" s="8">
        <f t="shared" si="51"/>
        <v>1886.6952789699571</v>
      </c>
      <c r="Q108" s="8">
        <f t="shared" si="51"/>
        <v>1886.6952789699571</v>
      </c>
      <c r="R108" s="8">
        <f t="shared" si="51"/>
        <v>1886.6952789699571</v>
      </c>
      <c r="S108" s="8">
        <f t="shared" si="51"/>
        <v>1886.6952789699571</v>
      </c>
      <c r="T108" s="8">
        <f t="shared" si="51"/>
        <v>539.05579399141629</v>
      </c>
      <c r="U108" s="8">
        <f t="shared" si="51"/>
        <v>539.05579399141629</v>
      </c>
      <c r="V108" s="8">
        <f t="shared" si="51"/>
        <v>673.81974248927042</v>
      </c>
      <c r="W108" s="8">
        <f t="shared" si="51"/>
        <v>539.05579399141629</v>
      </c>
      <c r="X108" s="8">
        <f t="shared" si="51"/>
        <v>539.05579399141629</v>
      </c>
      <c r="Y108" s="8">
        <f t="shared" si="51"/>
        <v>673.81974248927042</v>
      </c>
      <c r="Z108" s="8">
        <f t="shared" si="51"/>
        <v>539.05579399141629</v>
      </c>
      <c r="AA108" s="8">
        <f t="shared" si="51"/>
        <v>539.05579399141629</v>
      </c>
      <c r="AB108" s="8">
        <f t="shared" si="51"/>
        <v>539.05579399141629</v>
      </c>
      <c r="AC108" s="8">
        <f t="shared" si="51"/>
        <v>539.05579399141629</v>
      </c>
      <c r="AD108" s="8">
        <f t="shared" si="51"/>
        <v>673.81974248927042</v>
      </c>
      <c r="AE108" s="8">
        <f t="shared" si="51"/>
        <v>673.81974248927042</v>
      </c>
      <c r="AF108" s="8">
        <f t="shared" si="51"/>
        <v>673.81974248927042</v>
      </c>
      <c r="AG108" s="8">
        <f t="shared" si="51"/>
        <v>539.05579399141629</v>
      </c>
      <c r="AH108" s="8">
        <f t="shared" si="51"/>
        <v>539.05579399141629</v>
      </c>
      <c r="AI108" s="8"/>
      <c r="AJ108" s="8"/>
    </row>
    <row r="109" spans="1:36" ht="17" x14ac:dyDescent="0.2">
      <c r="A109" s="2" t="s">
        <v>195</v>
      </c>
      <c r="B109" s="2" t="s">
        <v>146</v>
      </c>
      <c r="C109" s="2">
        <v>20240035</v>
      </c>
      <c r="D109" s="4">
        <v>41028</v>
      </c>
      <c r="E109" s="4">
        <v>41028</v>
      </c>
      <c r="F109" s="2" t="s">
        <v>38</v>
      </c>
      <c r="H109" s="13">
        <f>$H$1/116.5*$E109</f>
        <v>9860.8068669527893</v>
      </c>
      <c r="I109" s="14"/>
      <c r="J109" s="14"/>
      <c r="K109" s="14"/>
      <c r="L109" s="13">
        <f>$L$1/116.5*$E109</f>
        <v>4930.4034334763946</v>
      </c>
      <c r="M109" s="14"/>
      <c r="N109" s="8">
        <f t="shared" si="51"/>
        <v>2465.2017167381973</v>
      </c>
      <c r="O109" s="8">
        <f t="shared" si="51"/>
        <v>2465.2017167381973</v>
      </c>
      <c r="P109" s="8">
        <f t="shared" si="51"/>
        <v>2465.2017167381973</v>
      </c>
      <c r="Q109" s="8">
        <f t="shared" si="51"/>
        <v>2465.2017167381973</v>
      </c>
      <c r="R109" s="8">
        <f t="shared" si="51"/>
        <v>2465.2017167381973</v>
      </c>
      <c r="S109" s="8">
        <f t="shared" si="51"/>
        <v>2465.2017167381973</v>
      </c>
      <c r="T109" s="8">
        <f t="shared" si="51"/>
        <v>704.34334763948493</v>
      </c>
      <c r="U109" s="8">
        <f t="shared" si="51"/>
        <v>704.34334763948493</v>
      </c>
      <c r="V109" s="8">
        <f t="shared" si="51"/>
        <v>880.42918454935625</v>
      </c>
      <c r="W109" s="8">
        <f t="shared" si="51"/>
        <v>704.34334763948493</v>
      </c>
      <c r="X109" s="8">
        <f t="shared" si="51"/>
        <v>704.34334763948493</v>
      </c>
      <c r="Y109" s="8">
        <f t="shared" si="51"/>
        <v>880.42918454935625</v>
      </c>
      <c r="Z109" s="8">
        <f t="shared" si="51"/>
        <v>704.34334763948493</v>
      </c>
      <c r="AA109" s="8">
        <f t="shared" si="51"/>
        <v>704.34334763948493</v>
      </c>
      <c r="AB109" s="8">
        <f t="shared" si="51"/>
        <v>704.34334763948493</v>
      </c>
      <c r="AC109" s="8">
        <f t="shared" si="51"/>
        <v>704.34334763948493</v>
      </c>
      <c r="AD109" s="8">
        <f t="shared" si="51"/>
        <v>880.42918454935625</v>
      </c>
      <c r="AE109" s="8">
        <f t="shared" si="51"/>
        <v>880.42918454935625</v>
      </c>
      <c r="AF109" s="8">
        <f t="shared" si="51"/>
        <v>880.42918454935625</v>
      </c>
      <c r="AG109" s="8">
        <f t="shared" si="51"/>
        <v>704.34334763948493</v>
      </c>
      <c r="AH109" s="8">
        <f t="shared" si="51"/>
        <v>704.34334763948493</v>
      </c>
      <c r="AI109" s="8"/>
      <c r="AJ109" s="8"/>
    </row>
    <row r="110" spans="1:36" ht="34" x14ac:dyDescent="0.2">
      <c r="A110" s="2" t="s">
        <v>194</v>
      </c>
      <c r="B110" s="2" t="s">
        <v>147</v>
      </c>
      <c r="C110" s="2">
        <v>20240801</v>
      </c>
      <c r="D110" s="4">
        <v>16800</v>
      </c>
      <c r="E110" s="4">
        <v>16800</v>
      </c>
      <c r="F110" s="2" t="s">
        <v>38</v>
      </c>
      <c r="H110" s="13">
        <f>$H$1/116.5*$E110</f>
        <v>4037.7682403433478</v>
      </c>
      <c r="I110" s="14"/>
      <c r="J110" s="14"/>
      <c r="K110" s="14"/>
      <c r="L110" s="13">
        <f>$L$1/116.5*$E110</f>
        <v>2018.8841201716739</v>
      </c>
      <c r="M110" s="14"/>
      <c r="N110" s="8">
        <f t="shared" si="51"/>
        <v>1009.4420600858369</v>
      </c>
      <c r="O110" s="8">
        <f t="shared" si="51"/>
        <v>1009.4420600858369</v>
      </c>
      <c r="P110" s="8">
        <f t="shared" si="51"/>
        <v>1009.4420600858369</v>
      </c>
      <c r="Q110" s="8">
        <f t="shared" si="51"/>
        <v>1009.4420600858369</v>
      </c>
      <c r="R110" s="8">
        <f t="shared" si="51"/>
        <v>1009.4420600858369</v>
      </c>
      <c r="S110" s="8">
        <f t="shared" si="51"/>
        <v>1009.4420600858369</v>
      </c>
      <c r="T110" s="8">
        <f t="shared" si="51"/>
        <v>288.41201716738198</v>
      </c>
      <c r="U110" s="8">
        <f t="shared" si="51"/>
        <v>288.41201716738198</v>
      </c>
      <c r="V110" s="8">
        <f t="shared" si="51"/>
        <v>360.51502145922746</v>
      </c>
      <c r="W110" s="8">
        <f t="shared" si="51"/>
        <v>288.41201716738198</v>
      </c>
      <c r="X110" s="8">
        <f t="shared" si="51"/>
        <v>288.41201716738198</v>
      </c>
      <c r="Y110" s="8">
        <f t="shared" si="51"/>
        <v>360.51502145922746</v>
      </c>
      <c r="Z110" s="8">
        <f t="shared" si="51"/>
        <v>288.41201716738198</v>
      </c>
      <c r="AA110" s="8">
        <f t="shared" si="51"/>
        <v>288.41201716738198</v>
      </c>
      <c r="AB110" s="8">
        <f t="shared" si="51"/>
        <v>288.41201716738198</v>
      </c>
      <c r="AC110" s="8">
        <f t="shared" si="51"/>
        <v>288.41201716738198</v>
      </c>
      <c r="AD110" s="8">
        <f t="shared" si="51"/>
        <v>360.51502145922746</v>
      </c>
      <c r="AE110" s="8">
        <f t="shared" si="51"/>
        <v>360.51502145922746</v>
      </c>
      <c r="AF110" s="8">
        <f t="shared" si="51"/>
        <v>360.51502145922746</v>
      </c>
      <c r="AG110" s="8">
        <f t="shared" si="51"/>
        <v>288.41201716738198</v>
      </c>
      <c r="AH110" s="8">
        <f t="shared" si="51"/>
        <v>288.41201716738198</v>
      </c>
      <c r="AI110" s="8"/>
      <c r="AJ110" s="8"/>
    </row>
    <row r="111" spans="1:36" ht="17" x14ac:dyDescent="0.2">
      <c r="A111" s="2" t="s">
        <v>197</v>
      </c>
      <c r="B111" s="2" t="s">
        <v>148</v>
      </c>
      <c r="C111" s="2">
        <v>20240018</v>
      </c>
      <c r="D111" s="4">
        <v>70000</v>
      </c>
      <c r="E111" s="4">
        <v>70000</v>
      </c>
      <c r="F111" s="2" t="s">
        <v>38</v>
      </c>
      <c r="H111" s="13">
        <f>$H$1/116.5*$E111</f>
        <v>16824.03433476395</v>
      </c>
      <c r="I111" s="14"/>
      <c r="J111" s="14"/>
      <c r="K111" s="14"/>
      <c r="L111" s="13">
        <f>$L$1/116.5*$E111</f>
        <v>8412.017167381975</v>
      </c>
      <c r="M111" s="14"/>
      <c r="N111" s="8">
        <f t="shared" si="51"/>
        <v>4206.0085836909875</v>
      </c>
      <c r="O111" s="8">
        <f t="shared" si="51"/>
        <v>4206.0085836909875</v>
      </c>
      <c r="P111" s="8">
        <f t="shared" si="51"/>
        <v>4206.0085836909875</v>
      </c>
      <c r="Q111" s="8">
        <f t="shared" si="51"/>
        <v>4206.0085836909875</v>
      </c>
      <c r="R111" s="8">
        <f t="shared" si="51"/>
        <v>4206.0085836909875</v>
      </c>
      <c r="S111" s="8">
        <f t="shared" si="51"/>
        <v>4206.0085836909875</v>
      </c>
      <c r="T111" s="8">
        <f t="shared" si="51"/>
        <v>1201.716738197425</v>
      </c>
      <c r="U111" s="8">
        <f t="shared" si="51"/>
        <v>1201.716738197425</v>
      </c>
      <c r="V111" s="8">
        <f t="shared" si="51"/>
        <v>1502.145922746781</v>
      </c>
      <c r="W111" s="8">
        <f t="shared" si="51"/>
        <v>1201.716738197425</v>
      </c>
      <c r="X111" s="8">
        <f t="shared" si="51"/>
        <v>1201.716738197425</v>
      </c>
      <c r="Y111" s="8">
        <f t="shared" si="51"/>
        <v>1502.145922746781</v>
      </c>
      <c r="Z111" s="8">
        <f t="shared" si="51"/>
        <v>1201.716738197425</v>
      </c>
      <c r="AA111" s="8">
        <f t="shared" si="51"/>
        <v>1201.716738197425</v>
      </c>
      <c r="AB111" s="8">
        <f t="shared" si="51"/>
        <v>1201.716738197425</v>
      </c>
      <c r="AC111" s="8">
        <f t="shared" si="51"/>
        <v>1201.716738197425</v>
      </c>
      <c r="AD111" s="8">
        <f t="shared" si="51"/>
        <v>1502.145922746781</v>
      </c>
      <c r="AE111" s="8">
        <f t="shared" si="51"/>
        <v>1502.145922746781</v>
      </c>
      <c r="AF111" s="8">
        <f t="shared" si="51"/>
        <v>1502.145922746781</v>
      </c>
      <c r="AG111" s="8">
        <f t="shared" si="51"/>
        <v>1201.716738197425</v>
      </c>
      <c r="AH111" s="8">
        <f t="shared" si="51"/>
        <v>1201.716738197425</v>
      </c>
      <c r="AI111" s="8"/>
      <c r="AJ111" s="8"/>
    </row>
    <row r="112" spans="1:36" ht="17" x14ac:dyDescent="0.2">
      <c r="A112" s="2" t="s">
        <v>201</v>
      </c>
      <c r="B112" s="2" t="s">
        <v>149</v>
      </c>
      <c r="C112" s="2">
        <v>2024184</v>
      </c>
      <c r="D112" s="4">
        <v>2500</v>
      </c>
      <c r="E112" s="4">
        <v>2500</v>
      </c>
      <c r="F112" s="2" t="s">
        <v>38</v>
      </c>
      <c r="H112" s="13">
        <f>$H$1/$G$1*$E112</f>
        <v>578.51239669421489</v>
      </c>
      <c r="I112" s="14"/>
      <c r="J112" s="14"/>
      <c r="K112" s="14"/>
      <c r="L112" s="13">
        <f>$L$1/$G$1*$E112</f>
        <v>289.25619834710744</v>
      </c>
      <c r="M112" s="14"/>
      <c r="N112" s="8">
        <f>$N$1/$G$1*$E112</f>
        <v>144.62809917355372</v>
      </c>
      <c r="O112" s="8">
        <f>$O$1/$G$1*$E112</f>
        <v>144.62809917355372</v>
      </c>
      <c r="P112" s="8">
        <f>$P$1/$G$1*$E112</f>
        <v>144.62809917355372</v>
      </c>
      <c r="Q112" s="8">
        <f>$Q$1/$G$1*$E112</f>
        <v>144.62809917355372</v>
      </c>
      <c r="R112" s="8">
        <f>$R$1/$G$1*$E112</f>
        <v>144.62809917355372</v>
      </c>
      <c r="S112" s="8">
        <f>$S$1/$G$1*$E112</f>
        <v>144.62809917355372</v>
      </c>
      <c r="T112" s="8">
        <f>$T$1/$G$1*$E112</f>
        <v>41.32231404958678</v>
      </c>
      <c r="U112" s="8">
        <f>$U$1/$G$1*$E112</f>
        <v>41.32231404958678</v>
      </c>
      <c r="V112" s="8">
        <f>$V$1/$G$1*$E112</f>
        <v>51.652892561983471</v>
      </c>
      <c r="W112" s="8">
        <f>$W$1/$G$1*$E112</f>
        <v>41.32231404958678</v>
      </c>
      <c r="X112" s="8">
        <f>$X$1/$G$1*$E112</f>
        <v>41.32231404958678</v>
      </c>
      <c r="Y112" s="8">
        <f>$Y$1/$G$1*$E112</f>
        <v>51.652892561983471</v>
      </c>
      <c r="Z112" s="8">
        <f>$Z$1/$G$1*$E112</f>
        <v>41.32231404958678</v>
      </c>
      <c r="AA112" s="8">
        <f>$AA$1/$G$1*$E112</f>
        <v>41.32231404958678</v>
      </c>
      <c r="AB112" s="8">
        <f>$AB$1/$G$1*$E112</f>
        <v>41.32231404958678</v>
      </c>
      <c r="AC112" s="8">
        <f>$AC$1/$G$1*$E112</f>
        <v>41.32231404958678</v>
      </c>
      <c r="AD112" s="8">
        <f>$AD$1/$G$1*$E112</f>
        <v>51.652892561983471</v>
      </c>
      <c r="AE112" s="8">
        <f>$AE$1/$G$1*$E112</f>
        <v>51.652892561983471</v>
      </c>
      <c r="AF112" s="8">
        <f>$AF$1/$G$1*$E112</f>
        <v>51.652892561983471</v>
      </c>
      <c r="AG112" s="8">
        <f>$AG$1/$G$1*$E112</f>
        <v>41.32231404958678</v>
      </c>
      <c r="AH112" s="8">
        <f>$AH$1/$G$1*$E112</f>
        <v>41.32231404958678</v>
      </c>
      <c r="AI112" s="8">
        <f>$AI$1/$G$1*$E112</f>
        <v>41.32231404958678</v>
      </c>
      <c r="AJ112" s="8">
        <f>$AJ$1/$G$1*$E112</f>
        <v>51.652892561983471</v>
      </c>
    </row>
    <row r="113" spans="1:37" ht="34" x14ac:dyDescent="0.2">
      <c r="A113" s="2" t="s">
        <v>202</v>
      </c>
      <c r="B113" s="2" t="s">
        <v>150</v>
      </c>
      <c r="C113" s="2">
        <v>240207</v>
      </c>
      <c r="D113" s="4">
        <v>26499</v>
      </c>
      <c r="E113" s="4">
        <f>26499-2038</f>
        <v>24461</v>
      </c>
      <c r="F113" s="2" t="s">
        <v>38</v>
      </c>
      <c r="H113" s="13">
        <f>$H$1/$G$1*$E113</f>
        <v>5660.3966942148763</v>
      </c>
      <c r="I113" s="14"/>
      <c r="J113" s="14"/>
      <c r="K113" s="14"/>
      <c r="L113" s="13">
        <f>$L$1/$G$1*$E113</f>
        <v>2830.1983471074382</v>
      </c>
      <c r="M113" s="14"/>
      <c r="N113" s="8">
        <f>$N$1/$G$1*$E113</f>
        <v>1415.0991735537191</v>
      </c>
      <c r="O113" s="8">
        <f>$O$1/$G$1*$E113</f>
        <v>1415.0991735537191</v>
      </c>
      <c r="P113" s="8">
        <f>$P$1/$G$1*$E113</f>
        <v>1415.0991735537191</v>
      </c>
      <c r="Q113" s="8">
        <f>$Q$1/$G$1*$E113</f>
        <v>1415.0991735537191</v>
      </c>
      <c r="R113" s="8">
        <f>$R$1/$G$1*$E113</f>
        <v>1415.0991735537191</v>
      </c>
      <c r="S113" s="8">
        <f>$S$1/$G$1*$E113</f>
        <v>1415.0991735537191</v>
      </c>
      <c r="T113" s="8">
        <f>$T$1/$G$1*$E113</f>
        <v>404.31404958677689</v>
      </c>
      <c r="U113" s="8">
        <f>$U$1/$G$1*$E113</f>
        <v>404.31404958677689</v>
      </c>
      <c r="V113" s="8">
        <f>$V$1/$G$1*$E113</f>
        <v>505.39256198347107</v>
      </c>
      <c r="W113" s="8">
        <f>$W$1/$G$1*$E113</f>
        <v>404.31404958677689</v>
      </c>
      <c r="X113" s="8">
        <f>$X$1/$G$1*$E113</f>
        <v>404.31404958677689</v>
      </c>
      <c r="Y113" s="8">
        <f>$Y$1/$G$1*$E113</f>
        <v>505.39256198347107</v>
      </c>
      <c r="Z113" s="8">
        <f>$Z$1/$G$1*$E113</f>
        <v>404.31404958677689</v>
      </c>
      <c r="AA113" s="8">
        <f>$AA$1/$G$1*$E113</f>
        <v>404.31404958677689</v>
      </c>
      <c r="AB113" s="8">
        <f>$AB$1/$G$1*$E113</f>
        <v>404.31404958677689</v>
      </c>
      <c r="AC113" s="8">
        <f>$AC$1/$G$1*$E113</f>
        <v>404.31404958677689</v>
      </c>
      <c r="AD113" s="8">
        <f>$AD$1/$G$1*$E113</f>
        <v>505.39256198347107</v>
      </c>
      <c r="AE113" s="8">
        <f>$AE$1/$G$1*$E113</f>
        <v>505.39256198347107</v>
      </c>
      <c r="AF113" s="8">
        <f>$AF$1/$G$1*$E113</f>
        <v>505.39256198347107</v>
      </c>
      <c r="AG113" s="8">
        <f>$AG$1/$G$1*$E113</f>
        <v>404.31404958677689</v>
      </c>
      <c r="AH113" s="8">
        <f>$AH$1/$G$1*$E113</f>
        <v>404.31404958677689</v>
      </c>
      <c r="AI113" s="8">
        <f>$AI$1/$G$1*$E113</f>
        <v>404.31404958677689</v>
      </c>
      <c r="AJ113" s="8">
        <f>$AJ$1/$G$1*$E113</f>
        <v>505.39256198347107</v>
      </c>
      <c r="AK113" s="4">
        <v>2038</v>
      </c>
    </row>
    <row r="114" spans="1:37" ht="17" x14ac:dyDescent="0.2">
      <c r="A114" s="2" t="s">
        <v>203</v>
      </c>
      <c r="B114" s="2" t="s">
        <v>151</v>
      </c>
      <c r="C114" s="2">
        <v>20240023</v>
      </c>
      <c r="D114" s="4">
        <v>35000</v>
      </c>
      <c r="E114" s="4">
        <v>34000</v>
      </c>
      <c r="F114" s="2" t="s">
        <v>38</v>
      </c>
      <c r="H114" s="13">
        <f>$H$1/$G$1*$E114</f>
        <v>7867.7685950413224</v>
      </c>
      <c r="I114" s="14"/>
      <c r="J114" s="14"/>
      <c r="K114" s="14"/>
      <c r="L114" s="13">
        <f>$L$1/$G$1*$E114</f>
        <v>3933.8842975206612</v>
      </c>
      <c r="M114" s="14"/>
      <c r="N114" s="8">
        <f>$N$1/$G$1*$E114</f>
        <v>1966.9421487603306</v>
      </c>
      <c r="O114" s="8">
        <f>$O$1/$G$1*$E114</f>
        <v>1966.9421487603306</v>
      </c>
      <c r="P114" s="8">
        <f>$P$1/$G$1*$E114</f>
        <v>1966.9421487603306</v>
      </c>
      <c r="Q114" s="8">
        <f>$Q$1/$G$1*$E114</f>
        <v>1966.9421487603306</v>
      </c>
      <c r="R114" s="8">
        <f>$R$1/$G$1*$E114</f>
        <v>1966.9421487603306</v>
      </c>
      <c r="S114" s="8">
        <f>$S$1/$G$1*$E114</f>
        <v>1966.9421487603306</v>
      </c>
      <c r="T114" s="8">
        <f>$T$1/$G$1*$E114</f>
        <v>561.98347107438019</v>
      </c>
      <c r="U114" s="8">
        <f>$U$1/$G$1*$E114</f>
        <v>561.98347107438019</v>
      </c>
      <c r="V114" s="8">
        <f>$V$1/$G$1*$E114</f>
        <v>702.47933884297527</v>
      </c>
      <c r="W114" s="8">
        <f>$W$1/$G$1*$E114</f>
        <v>561.98347107438019</v>
      </c>
      <c r="X114" s="8">
        <f>$X$1/$G$1*$E114</f>
        <v>561.98347107438019</v>
      </c>
      <c r="Y114" s="8">
        <f>$Y$1/$G$1*$E114</f>
        <v>702.47933884297527</v>
      </c>
      <c r="Z114" s="8">
        <f>$Z$1/$G$1*$E114</f>
        <v>561.98347107438019</v>
      </c>
      <c r="AA114" s="8">
        <f>$AA$1/$G$1*$E114</f>
        <v>561.98347107438019</v>
      </c>
      <c r="AB114" s="8">
        <f>$AB$1/$G$1*$E114</f>
        <v>561.98347107438019</v>
      </c>
      <c r="AC114" s="8">
        <f>$AC$1/$G$1*$E114</f>
        <v>561.98347107438019</v>
      </c>
      <c r="AD114" s="8">
        <f>$AD$1/$G$1*$E114</f>
        <v>702.47933884297527</v>
      </c>
      <c r="AE114" s="8">
        <f>$AE$1/$G$1*$E114</f>
        <v>702.47933884297527</v>
      </c>
      <c r="AF114" s="8">
        <f>$AF$1/$G$1*$E114</f>
        <v>702.47933884297527</v>
      </c>
      <c r="AG114" s="8">
        <f>$AG$1/$G$1*$E114</f>
        <v>561.98347107438019</v>
      </c>
      <c r="AH114" s="8">
        <f>$AH$1/$G$1*$E114</f>
        <v>561.98347107438019</v>
      </c>
      <c r="AI114" s="8">
        <f>$AI$1/$G$1*$E114</f>
        <v>561.98347107438019</v>
      </c>
      <c r="AJ114" s="8">
        <f>$AJ$1/$G$1*$E114</f>
        <v>702.47933884297527</v>
      </c>
      <c r="AK114" s="4">
        <v>1000</v>
      </c>
    </row>
    <row r="115" spans="1:37" ht="17" x14ac:dyDescent="0.2">
      <c r="A115" s="2" t="s">
        <v>203</v>
      </c>
      <c r="B115" s="2" t="s">
        <v>152</v>
      </c>
      <c r="C115" s="2">
        <v>20240022</v>
      </c>
      <c r="D115" s="4">
        <v>35000</v>
      </c>
      <c r="E115" s="4">
        <v>35000</v>
      </c>
      <c r="F115" s="2" t="s">
        <v>38</v>
      </c>
      <c r="H115" s="13">
        <f>$H$1/116.5*$E115</f>
        <v>8412.017167381975</v>
      </c>
      <c r="I115" s="14"/>
      <c r="J115" s="14"/>
      <c r="K115" s="14"/>
      <c r="L115" s="13">
        <f>$L$1/116.5*$E115</f>
        <v>4206.0085836909875</v>
      </c>
      <c r="M115" s="14"/>
      <c r="N115" s="8">
        <f t="shared" ref="N115:AH116" si="52">N$1/116.5*$E115</f>
        <v>2103.0042918454938</v>
      </c>
      <c r="O115" s="8">
        <f t="shared" si="52"/>
        <v>2103.0042918454938</v>
      </c>
      <c r="P115" s="8">
        <f t="shared" si="52"/>
        <v>2103.0042918454938</v>
      </c>
      <c r="Q115" s="8">
        <f t="shared" si="52"/>
        <v>2103.0042918454938</v>
      </c>
      <c r="R115" s="8">
        <f t="shared" si="52"/>
        <v>2103.0042918454938</v>
      </c>
      <c r="S115" s="8">
        <f t="shared" si="52"/>
        <v>2103.0042918454938</v>
      </c>
      <c r="T115" s="8">
        <f t="shared" si="52"/>
        <v>600.8583690987125</v>
      </c>
      <c r="U115" s="8">
        <f t="shared" si="52"/>
        <v>600.8583690987125</v>
      </c>
      <c r="V115" s="8">
        <f t="shared" si="52"/>
        <v>751.07296137339051</v>
      </c>
      <c r="W115" s="8">
        <f t="shared" si="52"/>
        <v>600.8583690987125</v>
      </c>
      <c r="X115" s="8">
        <f t="shared" si="52"/>
        <v>600.8583690987125</v>
      </c>
      <c r="Y115" s="8">
        <f t="shared" si="52"/>
        <v>751.07296137339051</v>
      </c>
      <c r="Z115" s="8">
        <f t="shared" si="52"/>
        <v>600.8583690987125</v>
      </c>
      <c r="AA115" s="8">
        <f t="shared" si="52"/>
        <v>600.8583690987125</v>
      </c>
      <c r="AB115" s="8">
        <f t="shared" si="52"/>
        <v>600.8583690987125</v>
      </c>
      <c r="AC115" s="8">
        <f t="shared" si="52"/>
        <v>600.8583690987125</v>
      </c>
      <c r="AD115" s="8">
        <f t="shared" si="52"/>
        <v>751.07296137339051</v>
      </c>
      <c r="AE115" s="8">
        <f t="shared" si="52"/>
        <v>751.07296137339051</v>
      </c>
      <c r="AF115" s="8">
        <f t="shared" si="52"/>
        <v>751.07296137339051</v>
      </c>
      <c r="AG115" s="8">
        <f t="shared" si="52"/>
        <v>600.8583690987125</v>
      </c>
      <c r="AH115" s="8">
        <f t="shared" si="52"/>
        <v>600.8583690987125</v>
      </c>
      <c r="AI115" s="8"/>
      <c r="AJ115" s="8"/>
    </row>
    <row r="116" spans="1:37" ht="17" x14ac:dyDescent="0.2">
      <c r="A116" s="2" t="s">
        <v>187</v>
      </c>
      <c r="B116" s="2" t="s">
        <v>153</v>
      </c>
      <c r="C116" s="2">
        <v>202414</v>
      </c>
      <c r="D116" s="4">
        <v>20530</v>
      </c>
      <c r="E116" s="4">
        <v>20530</v>
      </c>
      <c r="F116" s="2" t="s">
        <v>38</v>
      </c>
      <c r="H116" s="13">
        <f>$H$1/116.5*$E116</f>
        <v>4934.2489270386268</v>
      </c>
      <c r="I116" s="14"/>
      <c r="J116" s="14"/>
      <c r="K116" s="14"/>
      <c r="L116" s="13">
        <f>$L$1/116.5*$E116</f>
        <v>2467.1244635193134</v>
      </c>
      <c r="M116" s="14"/>
      <c r="N116" s="8">
        <f t="shared" si="52"/>
        <v>1233.5622317596567</v>
      </c>
      <c r="O116" s="8">
        <f t="shared" si="52"/>
        <v>1233.5622317596567</v>
      </c>
      <c r="P116" s="8">
        <f t="shared" si="52"/>
        <v>1233.5622317596567</v>
      </c>
      <c r="Q116" s="8">
        <f t="shared" si="52"/>
        <v>1233.5622317596567</v>
      </c>
      <c r="R116" s="8">
        <f t="shared" si="52"/>
        <v>1233.5622317596567</v>
      </c>
      <c r="S116" s="8">
        <f t="shared" si="52"/>
        <v>1233.5622317596567</v>
      </c>
      <c r="T116" s="8">
        <f t="shared" si="52"/>
        <v>352.44635193133047</v>
      </c>
      <c r="U116" s="8">
        <f t="shared" si="52"/>
        <v>352.44635193133047</v>
      </c>
      <c r="V116" s="8">
        <f t="shared" si="52"/>
        <v>440.55793991416311</v>
      </c>
      <c r="W116" s="8">
        <f t="shared" si="52"/>
        <v>352.44635193133047</v>
      </c>
      <c r="X116" s="8">
        <f t="shared" si="52"/>
        <v>352.44635193133047</v>
      </c>
      <c r="Y116" s="8">
        <f t="shared" si="52"/>
        <v>440.55793991416311</v>
      </c>
      <c r="Z116" s="8">
        <f t="shared" si="52"/>
        <v>352.44635193133047</v>
      </c>
      <c r="AA116" s="8">
        <f t="shared" si="52"/>
        <v>352.44635193133047</v>
      </c>
      <c r="AB116" s="8">
        <f t="shared" si="52"/>
        <v>352.44635193133047</v>
      </c>
      <c r="AC116" s="8">
        <f t="shared" si="52"/>
        <v>352.44635193133047</v>
      </c>
      <c r="AD116" s="8">
        <f t="shared" si="52"/>
        <v>440.55793991416311</v>
      </c>
      <c r="AE116" s="8">
        <f t="shared" si="52"/>
        <v>440.55793991416311</v>
      </c>
      <c r="AF116" s="8">
        <f t="shared" si="52"/>
        <v>440.55793991416311</v>
      </c>
      <c r="AG116" s="8">
        <f t="shared" si="52"/>
        <v>352.44635193133047</v>
      </c>
      <c r="AH116" s="8">
        <f t="shared" si="52"/>
        <v>352.44635193133047</v>
      </c>
      <c r="AI116" s="8"/>
      <c r="AJ116" s="8"/>
    </row>
    <row r="117" spans="1:37" ht="17" x14ac:dyDescent="0.2">
      <c r="A117" s="2" t="s">
        <v>182</v>
      </c>
      <c r="B117" s="2" t="s">
        <v>154</v>
      </c>
      <c r="C117" s="2">
        <v>20243107</v>
      </c>
      <c r="D117" s="4">
        <v>2420</v>
      </c>
      <c r="E117" s="4">
        <v>2420</v>
      </c>
      <c r="F117" s="2" t="s">
        <v>38</v>
      </c>
      <c r="H117" s="13">
        <f>$H$1/$G$1*$E117</f>
        <v>560</v>
      </c>
      <c r="I117" s="14"/>
      <c r="J117" s="14"/>
      <c r="K117" s="14"/>
      <c r="L117" s="13">
        <f>$L$1/$G$1*$E117</f>
        <v>280</v>
      </c>
      <c r="M117" s="14"/>
      <c r="N117" s="8">
        <f>$N$1/$G$1*$E117</f>
        <v>140</v>
      </c>
      <c r="O117" s="8">
        <f>$O$1/$G$1*$E117</f>
        <v>140</v>
      </c>
      <c r="P117" s="8">
        <f>$P$1/$G$1*$E117</f>
        <v>140</v>
      </c>
      <c r="Q117" s="8">
        <f>$Q$1/$G$1*$E117</f>
        <v>140</v>
      </c>
      <c r="R117" s="8">
        <f>$R$1/$G$1*$E117</f>
        <v>140</v>
      </c>
      <c r="S117" s="8">
        <f>$S$1/$G$1*$E117</f>
        <v>140</v>
      </c>
      <c r="T117" s="8">
        <f>$T$1/$G$1*$E117</f>
        <v>40</v>
      </c>
      <c r="U117" s="8">
        <f>$U$1/$G$1*$E117</f>
        <v>40</v>
      </c>
      <c r="V117" s="8">
        <f>$V$1/$G$1*$E117</f>
        <v>50</v>
      </c>
      <c r="W117" s="8">
        <f>$W$1/$G$1*$E117</f>
        <v>40</v>
      </c>
      <c r="X117" s="8">
        <f>$X$1/$G$1*$E117</f>
        <v>40</v>
      </c>
      <c r="Y117" s="8">
        <f>$Y$1/$G$1*$E117</f>
        <v>50</v>
      </c>
      <c r="Z117" s="8">
        <f>$Z$1/$G$1*$E117</f>
        <v>40</v>
      </c>
      <c r="AA117" s="8">
        <f>$AA$1/$G$1*$E117</f>
        <v>40</v>
      </c>
      <c r="AB117" s="8">
        <f>$AB$1/$G$1*$E117</f>
        <v>40</v>
      </c>
      <c r="AC117" s="8">
        <f>$AC$1/$G$1*$E117</f>
        <v>40</v>
      </c>
      <c r="AD117" s="8">
        <f>$AD$1/$G$1*$E117</f>
        <v>50</v>
      </c>
      <c r="AE117" s="8">
        <f>$AE$1/$G$1*$E117</f>
        <v>50</v>
      </c>
      <c r="AF117" s="8">
        <f>$AF$1/$G$1*$E117</f>
        <v>50</v>
      </c>
      <c r="AG117" s="8">
        <f>$AG$1/$G$1*$E117</f>
        <v>40</v>
      </c>
      <c r="AH117" s="8">
        <f>$AH$1/$G$1*$E117</f>
        <v>40</v>
      </c>
      <c r="AI117" s="8">
        <f>$AI$1/$G$1*$E117</f>
        <v>40</v>
      </c>
      <c r="AJ117" s="8">
        <f>$AJ$1/$G$1*$E117</f>
        <v>50</v>
      </c>
    </row>
    <row r="118" spans="1:37" ht="17" x14ac:dyDescent="0.2">
      <c r="A118" s="2" t="s">
        <v>204</v>
      </c>
      <c r="B118" s="2" t="s">
        <v>155</v>
      </c>
      <c r="C118" s="2">
        <v>20240824</v>
      </c>
      <c r="D118" s="4">
        <v>230000</v>
      </c>
      <c r="E118" s="4">
        <v>230000</v>
      </c>
      <c r="F118" s="2" t="s">
        <v>38</v>
      </c>
      <c r="H118" s="13">
        <f>$H$1/116.5*$E118</f>
        <v>55278.969957081543</v>
      </c>
      <c r="I118" s="14"/>
      <c r="J118" s="14"/>
      <c r="K118" s="14"/>
      <c r="L118" s="13">
        <f>$L$1/116.5*$E118</f>
        <v>27639.484978540771</v>
      </c>
      <c r="M118" s="14"/>
      <c r="N118" s="8">
        <f t="shared" ref="N118:AH121" si="53">N$1/116.5*$E118</f>
        <v>13819.742489270386</v>
      </c>
      <c r="O118" s="8">
        <f t="shared" si="53"/>
        <v>13819.742489270386</v>
      </c>
      <c r="P118" s="8">
        <f t="shared" si="53"/>
        <v>13819.742489270386</v>
      </c>
      <c r="Q118" s="8">
        <f t="shared" si="53"/>
        <v>13819.742489270386</v>
      </c>
      <c r="R118" s="8">
        <f t="shared" si="53"/>
        <v>13819.742489270386</v>
      </c>
      <c r="S118" s="8">
        <f t="shared" si="53"/>
        <v>13819.742489270386</v>
      </c>
      <c r="T118" s="8">
        <f t="shared" si="53"/>
        <v>3948.4978540772531</v>
      </c>
      <c r="U118" s="8">
        <f t="shared" si="53"/>
        <v>3948.4978540772531</v>
      </c>
      <c r="V118" s="8">
        <f t="shared" si="53"/>
        <v>4935.6223175965661</v>
      </c>
      <c r="W118" s="8">
        <f t="shared" si="53"/>
        <v>3948.4978540772531</v>
      </c>
      <c r="X118" s="8">
        <f t="shared" si="53"/>
        <v>3948.4978540772531</v>
      </c>
      <c r="Y118" s="8">
        <f t="shared" si="53"/>
        <v>4935.6223175965661</v>
      </c>
      <c r="Z118" s="8">
        <f t="shared" si="53"/>
        <v>3948.4978540772531</v>
      </c>
      <c r="AA118" s="8">
        <f t="shared" si="53"/>
        <v>3948.4978540772531</v>
      </c>
      <c r="AB118" s="8">
        <f t="shared" si="53"/>
        <v>3948.4978540772531</v>
      </c>
      <c r="AC118" s="8">
        <f t="shared" si="53"/>
        <v>3948.4978540772531</v>
      </c>
      <c r="AD118" s="8">
        <f t="shared" si="53"/>
        <v>4935.6223175965661</v>
      </c>
      <c r="AE118" s="8">
        <f t="shared" si="53"/>
        <v>4935.6223175965661</v>
      </c>
      <c r="AF118" s="8">
        <f t="shared" si="53"/>
        <v>4935.6223175965661</v>
      </c>
      <c r="AG118" s="8">
        <f t="shared" si="53"/>
        <v>3948.4978540772531</v>
      </c>
      <c r="AH118" s="8">
        <f t="shared" si="53"/>
        <v>3948.4978540772531</v>
      </c>
      <c r="AI118" s="8"/>
      <c r="AJ118" s="8"/>
    </row>
    <row r="119" spans="1:37" ht="17" x14ac:dyDescent="0.2">
      <c r="A119" s="2" t="s">
        <v>205</v>
      </c>
      <c r="B119" s="2" t="s">
        <v>155</v>
      </c>
      <c r="C119" s="2">
        <v>20240051</v>
      </c>
      <c r="D119" s="4">
        <v>50000</v>
      </c>
      <c r="E119" s="4">
        <v>50000</v>
      </c>
      <c r="F119" s="2" t="s">
        <v>38</v>
      </c>
      <c r="H119" s="13">
        <f>$H$1/116.5*$E119</f>
        <v>12017.167381974248</v>
      </c>
      <c r="I119" s="14"/>
      <c r="J119" s="14"/>
      <c r="K119" s="14"/>
      <c r="L119" s="13">
        <f>$L$1/116.5*$E119</f>
        <v>6008.5836909871241</v>
      </c>
      <c r="M119" s="14"/>
      <c r="N119" s="8">
        <f t="shared" si="53"/>
        <v>3004.2918454935621</v>
      </c>
      <c r="O119" s="8">
        <f t="shared" si="53"/>
        <v>3004.2918454935621</v>
      </c>
      <c r="P119" s="8">
        <f t="shared" si="53"/>
        <v>3004.2918454935621</v>
      </c>
      <c r="Q119" s="8">
        <f t="shared" si="53"/>
        <v>3004.2918454935621</v>
      </c>
      <c r="R119" s="8">
        <f t="shared" si="53"/>
        <v>3004.2918454935621</v>
      </c>
      <c r="S119" s="8">
        <f t="shared" si="53"/>
        <v>3004.2918454935621</v>
      </c>
      <c r="T119" s="8">
        <f t="shared" si="53"/>
        <v>858.36909871244632</v>
      </c>
      <c r="U119" s="8">
        <f t="shared" si="53"/>
        <v>858.36909871244632</v>
      </c>
      <c r="V119" s="8">
        <f t="shared" si="53"/>
        <v>1072.961373390558</v>
      </c>
      <c r="W119" s="8">
        <f t="shared" si="53"/>
        <v>858.36909871244632</v>
      </c>
      <c r="X119" s="8">
        <f t="shared" si="53"/>
        <v>858.36909871244632</v>
      </c>
      <c r="Y119" s="8">
        <f t="shared" si="53"/>
        <v>1072.961373390558</v>
      </c>
      <c r="Z119" s="8">
        <f t="shared" si="53"/>
        <v>858.36909871244632</v>
      </c>
      <c r="AA119" s="8">
        <f t="shared" si="53"/>
        <v>858.36909871244632</v>
      </c>
      <c r="AB119" s="8">
        <f t="shared" si="53"/>
        <v>858.36909871244632</v>
      </c>
      <c r="AC119" s="8">
        <f t="shared" si="53"/>
        <v>858.36909871244632</v>
      </c>
      <c r="AD119" s="8">
        <f t="shared" si="53"/>
        <v>1072.961373390558</v>
      </c>
      <c r="AE119" s="8">
        <f t="shared" si="53"/>
        <v>1072.961373390558</v>
      </c>
      <c r="AF119" s="8">
        <f t="shared" si="53"/>
        <v>1072.961373390558</v>
      </c>
      <c r="AG119" s="8">
        <f t="shared" si="53"/>
        <v>858.36909871244632</v>
      </c>
      <c r="AH119" s="8">
        <f t="shared" si="53"/>
        <v>858.36909871244632</v>
      </c>
      <c r="AI119" s="8"/>
      <c r="AJ119" s="8"/>
    </row>
    <row r="120" spans="1:37" ht="17" x14ac:dyDescent="0.2">
      <c r="A120" s="2" t="s">
        <v>206</v>
      </c>
      <c r="B120" s="2" t="s">
        <v>156</v>
      </c>
      <c r="C120" s="2">
        <v>24114</v>
      </c>
      <c r="D120" s="4">
        <v>121000</v>
      </c>
      <c r="E120" s="4">
        <f>121000-373</f>
        <v>120627</v>
      </c>
      <c r="F120" s="2" t="s">
        <v>38</v>
      </c>
      <c r="H120" s="13">
        <f>$H$1/84*$E120</f>
        <v>40209</v>
      </c>
      <c r="I120" s="14"/>
      <c r="J120" s="14"/>
      <c r="K120" s="14"/>
      <c r="L120" s="13">
        <f>$L$1/84*$E120</f>
        <v>20104.5</v>
      </c>
      <c r="M120" s="14"/>
      <c r="N120" s="8">
        <f>$N$1/84*$E120</f>
        <v>10052.25</v>
      </c>
      <c r="O120" s="8">
        <f>$O$1/84*$E120</f>
        <v>10052.25</v>
      </c>
      <c r="P120" s="8">
        <f>$P$1/84*$E120</f>
        <v>10052.25</v>
      </c>
      <c r="Q120" s="8">
        <f>$Q$1/84*$E120</f>
        <v>10052.25</v>
      </c>
      <c r="R120" s="8">
        <f>$R$1/84*$E120</f>
        <v>10052.25</v>
      </c>
      <c r="S120" s="8">
        <f>$S$1/84*$E120</f>
        <v>10052.25</v>
      </c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4">
        <v>373</v>
      </c>
    </row>
    <row r="121" spans="1:37" ht="17" x14ac:dyDescent="0.2">
      <c r="A121" s="2" t="s">
        <v>196</v>
      </c>
      <c r="B121" s="2" t="s">
        <v>157</v>
      </c>
      <c r="C121" s="2">
        <v>2024090001</v>
      </c>
      <c r="D121" s="4">
        <v>45000</v>
      </c>
      <c r="E121" s="4">
        <v>45000</v>
      </c>
      <c r="F121" s="2" t="s">
        <v>38</v>
      </c>
      <c r="H121" s="13">
        <f>$H$1/116.5*$E121</f>
        <v>10815.450643776823</v>
      </c>
      <c r="I121" s="14"/>
      <c r="J121" s="14"/>
      <c r="K121" s="14"/>
      <c r="L121" s="13">
        <f>$L$1/116.5*$E121</f>
        <v>5407.7253218884116</v>
      </c>
      <c r="M121" s="14"/>
      <c r="N121" s="8">
        <f t="shared" si="53"/>
        <v>2703.8626609442058</v>
      </c>
      <c r="O121" s="8">
        <f t="shared" si="53"/>
        <v>2703.8626609442058</v>
      </c>
      <c r="P121" s="8">
        <f t="shared" si="53"/>
        <v>2703.8626609442058</v>
      </c>
      <c r="Q121" s="8">
        <f t="shared" si="53"/>
        <v>2703.8626609442058</v>
      </c>
      <c r="R121" s="8">
        <f t="shared" si="53"/>
        <v>2703.8626609442058</v>
      </c>
      <c r="S121" s="8">
        <f t="shared" si="53"/>
        <v>2703.8626609442058</v>
      </c>
      <c r="T121" s="8">
        <f t="shared" si="53"/>
        <v>772.53218884120167</v>
      </c>
      <c r="U121" s="8">
        <f t="shared" si="53"/>
        <v>772.53218884120167</v>
      </c>
      <c r="V121" s="8">
        <f t="shared" si="53"/>
        <v>965.66523605150212</v>
      </c>
      <c r="W121" s="8">
        <f t="shared" si="53"/>
        <v>772.53218884120167</v>
      </c>
      <c r="X121" s="8">
        <f t="shared" si="53"/>
        <v>772.53218884120167</v>
      </c>
      <c r="Y121" s="8">
        <f t="shared" si="53"/>
        <v>965.66523605150212</v>
      </c>
      <c r="Z121" s="8">
        <f t="shared" si="53"/>
        <v>772.53218884120167</v>
      </c>
      <c r="AA121" s="8">
        <f t="shared" si="53"/>
        <v>772.53218884120167</v>
      </c>
      <c r="AB121" s="8">
        <f t="shared" si="53"/>
        <v>772.53218884120167</v>
      </c>
      <c r="AC121" s="8">
        <f t="shared" si="53"/>
        <v>772.53218884120167</v>
      </c>
      <c r="AD121" s="8">
        <f t="shared" si="53"/>
        <v>965.66523605150212</v>
      </c>
      <c r="AE121" s="8">
        <f t="shared" si="53"/>
        <v>965.66523605150212</v>
      </c>
      <c r="AF121" s="8">
        <f t="shared" si="53"/>
        <v>965.66523605150212</v>
      </c>
      <c r="AG121" s="8">
        <f t="shared" si="53"/>
        <v>772.53218884120167</v>
      </c>
      <c r="AH121" s="8">
        <f t="shared" si="53"/>
        <v>772.53218884120167</v>
      </c>
      <c r="AI121" s="8"/>
      <c r="AJ121" s="8"/>
    </row>
    <row r="122" spans="1:37" ht="17" x14ac:dyDescent="0.2">
      <c r="A122" s="2" t="s">
        <v>207</v>
      </c>
      <c r="B122" s="2" t="s">
        <v>158</v>
      </c>
      <c r="C122" s="2">
        <v>20240044</v>
      </c>
      <c r="D122" s="4">
        <v>10610</v>
      </c>
      <c r="E122" s="4">
        <v>10610</v>
      </c>
      <c r="F122" s="2" t="s">
        <v>38</v>
      </c>
      <c r="H122" s="13">
        <f>$H$1/116.5*$E122</f>
        <v>2550.0429184549357</v>
      </c>
      <c r="I122" s="14"/>
      <c r="J122" s="14"/>
      <c r="K122" s="14"/>
      <c r="L122" s="13">
        <f>$L$1/116.5*$E122</f>
        <v>1275.0214592274679</v>
      </c>
      <c r="M122" s="14"/>
      <c r="N122" s="8">
        <f>$N$1/116.5*$E122</f>
        <v>637.51072961373393</v>
      </c>
      <c r="O122" s="8">
        <f t="shared" ref="N122:AH132" si="54">O$1/116.5*$E122</f>
        <v>637.51072961373393</v>
      </c>
      <c r="P122" s="8">
        <f t="shared" si="54"/>
        <v>637.51072961373393</v>
      </c>
      <c r="Q122" s="8">
        <f t="shared" si="54"/>
        <v>637.51072961373393</v>
      </c>
      <c r="R122" s="8">
        <f t="shared" si="54"/>
        <v>637.51072961373393</v>
      </c>
      <c r="S122" s="8">
        <f t="shared" si="54"/>
        <v>637.51072961373393</v>
      </c>
      <c r="T122" s="8">
        <f t="shared" si="54"/>
        <v>182.14592274678111</v>
      </c>
      <c r="U122" s="8">
        <f t="shared" si="54"/>
        <v>182.14592274678111</v>
      </c>
      <c r="V122" s="8">
        <f t="shared" si="54"/>
        <v>227.6824034334764</v>
      </c>
      <c r="W122" s="8">
        <f t="shared" si="54"/>
        <v>182.14592274678111</v>
      </c>
      <c r="X122" s="8">
        <f t="shared" si="54"/>
        <v>182.14592274678111</v>
      </c>
      <c r="Y122" s="8">
        <f t="shared" si="54"/>
        <v>227.6824034334764</v>
      </c>
      <c r="Z122" s="8">
        <f t="shared" si="54"/>
        <v>182.14592274678111</v>
      </c>
      <c r="AA122" s="8">
        <f t="shared" si="54"/>
        <v>182.14592274678111</v>
      </c>
      <c r="AB122" s="8">
        <f t="shared" si="54"/>
        <v>182.14592274678111</v>
      </c>
      <c r="AC122" s="8">
        <f t="shared" si="54"/>
        <v>182.14592274678111</v>
      </c>
      <c r="AD122" s="8">
        <f t="shared" si="54"/>
        <v>227.6824034334764</v>
      </c>
      <c r="AE122" s="8">
        <f t="shared" si="54"/>
        <v>227.6824034334764</v>
      </c>
      <c r="AF122" s="8">
        <f t="shared" si="54"/>
        <v>227.6824034334764</v>
      </c>
      <c r="AG122" s="8">
        <f t="shared" si="54"/>
        <v>182.14592274678111</v>
      </c>
      <c r="AH122" s="8">
        <f t="shared" si="54"/>
        <v>182.14592274678111</v>
      </c>
      <c r="AI122" s="8"/>
      <c r="AJ122" s="8"/>
    </row>
    <row r="123" spans="1:37" ht="17" x14ac:dyDescent="0.2">
      <c r="A123" s="2" t="s">
        <v>208</v>
      </c>
      <c r="B123" s="2" t="s">
        <v>159</v>
      </c>
      <c r="C123" s="2">
        <v>20240062</v>
      </c>
      <c r="D123" s="4">
        <v>15988</v>
      </c>
      <c r="E123" s="4">
        <v>15988</v>
      </c>
      <c r="F123" s="2" t="s">
        <v>38</v>
      </c>
      <c r="H123" s="13">
        <f>$H$1/84*$E123</f>
        <v>5329.333333333333</v>
      </c>
      <c r="I123" s="14"/>
      <c r="J123" s="14"/>
      <c r="K123" s="14"/>
      <c r="L123" s="13">
        <f>$L$1/84*$E123</f>
        <v>2664.6666666666665</v>
      </c>
      <c r="M123" s="14"/>
      <c r="N123" s="8">
        <f>$N$1/84*$E123</f>
        <v>1332.3333333333333</v>
      </c>
      <c r="O123" s="8">
        <f>$O$1/84*$E123</f>
        <v>1332.3333333333333</v>
      </c>
      <c r="P123" s="8">
        <f>$P$1/84*$E123</f>
        <v>1332.3333333333333</v>
      </c>
      <c r="Q123" s="8">
        <f>$Q$1/84*$E123</f>
        <v>1332.3333333333333</v>
      </c>
      <c r="R123" s="8">
        <f>$R$1/84*$E123</f>
        <v>1332.3333333333333</v>
      </c>
      <c r="S123" s="8">
        <f>$S$1/84*$E123</f>
        <v>1332.3333333333333</v>
      </c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7" ht="17" x14ac:dyDescent="0.2">
      <c r="A124" s="2" t="s">
        <v>209</v>
      </c>
      <c r="B124" s="2" t="s">
        <v>160</v>
      </c>
      <c r="C124" s="2">
        <v>202422</v>
      </c>
      <c r="D124" s="4">
        <v>1000</v>
      </c>
      <c r="E124" s="4">
        <v>1000</v>
      </c>
      <c r="F124" s="2" t="s">
        <v>38</v>
      </c>
      <c r="H124" s="13">
        <f t="shared" ref="H124:H129" si="55">$H$1/116.5*$E124</f>
        <v>240.34334763948499</v>
      </c>
      <c r="I124" s="14"/>
      <c r="J124" s="14"/>
      <c r="K124" s="14"/>
      <c r="L124" s="13">
        <f t="shared" ref="L124:L129" si="56">$L$1/116.5*$E124</f>
        <v>120.17167381974249</v>
      </c>
      <c r="M124" s="14"/>
      <c r="N124" s="8">
        <f t="shared" si="54"/>
        <v>60.085836909871247</v>
      </c>
      <c r="O124" s="8">
        <f t="shared" si="54"/>
        <v>60.085836909871247</v>
      </c>
      <c r="P124" s="8">
        <f t="shared" si="54"/>
        <v>60.085836909871247</v>
      </c>
      <c r="Q124" s="8">
        <f t="shared" si="54"/>
        <v>60.085836909871247</v>
      </c>
      <c r="R124" s="8">
        <f t="shared" si="54"/>
        <v>60.085836909871247</v>
      </c>
      <c r="S124" s="8">
        <f t="shared" si="54"/>
        <v>60.085836909871247</v>
      </c>
      <c r="T124" s="8">
        <f t="shared" si="54"/>
        <v>17.167381974248926</v>
      </c>
      <c r="U124" s="8">
        <f t="shared" si="54"/>
        <v>17.167381974248926</v>
      </c>
      <c r="V124" s="8">
        <f t="shared" si="54"/>
        <v>21.459227467811157</v>
      </c>
      <c r="W124" s="8">
        <f t="shared" si="54"/>
        <v>17.167381974248926</v>
      </c>
      <c r="X124" s="8">
        <f t="shared" si="54"/>
        <v>17.167381974248926</v>
      </c>
      <c r="Y124" s="8">
        <f t="shared" si="54"/>
        <v>21.459227467811157</v>
      </c>
      <c r="Z124" s="8">
        <f t="shared" si="54"/>
        <v>17.167381974248926</v>
      </c>
      <c r="AA124" s="8">
        <f t="shared" si="54"/>
        <v>17.167381974248926</v>
      </c>
      <c r="AB124" s="8">
        <f t="shared" si="54"/>
        <v>17.167381974248926</v>
      </c>
      <c r="AC124" s="8">
        <f t="shared" si="54"/>
        <v>17.167381974248926</v>
      </c>
      <c r="AD124" s="8">
        <f t="shared" si="54"/>
        <v>21.459227467811157</v>
      </c>
      <c r="AE124" s="8">
        <f t="shared" si="54"/>
        <v>21.459227467811157</v>
      </c>
      <c r="AF124" s="8">
        <f t="shared" si="54"/>
        <v>21.459227467811157</v>
      </c>
      <c r="AG124" s="8">
        <f t="shared" si="54"/>
        <v>17.167381974248926</v>
      </c>
      <c r="AH124" s="8">
        <f t="shared" si="54"/>
        <v>17.167381974248926</v>
      </c>
      <c r="AI124" s="8"/>
      <c r="AJ124" s="8"/>
    </row>
    <row r="125" spans="1:37" ht="17" x14ac:dyDescent="0.2">
      <c r="A125" s="2" t="s">
        <v>210</v>
      </c>
      <c r="B125" s="2" t="s">
        <v>160</v>
      </c>
      <c r="C125" s="2">
        <v>242024</v>
      </c>
      <c r="D125" s="4">
        <v>1000</v>
      </c>
      <c r="E125" s="4">
        <v>1000</v>
      </c>
      <c r="F125" s="2" t="s">
        <v>38</v>
      </c>
      <c r="H125" s="13">
        <f t="shared" si="55"/>
        <v>240.34334763948499</v>
      </c>
      <c r="I125" s="14"/>
      <c r="J125" s="14"/>
      <c r="K125" s="14"/>
      <c r="L125" s="13">
        <f t="shared" si="56"/>
        <v>120.17167381974249</v>
      </c>
      <c r="M125" s="14"/>
      <c r="N125" s="8">
        <f t="shared" si="54"/>
        <v>60.085836909871247</v>
      </c>
      <c r="O125" s="8">
        <f t="shared" si="54"/>
        <v>60.085836909871247</v>
      </c>
      <c r="P125" s="8">
        <f t="shared" si="54"/>
        <v>60.085836909871247</v>
      </c>
      <c r="Q125" s="8">
        <f t="shared" si="54"/>
        <v>60.085836909871247</v>
      </c>
      <c r="R125" s="8">
        <f t="shared" si="54"/>
        <v>60.085836909871247</v>
      </c>
      <c r="S125" s="8">
        <f t="shared" si="54"/>
        <v>60.085836909871247</v>
      </c>
      <c r="T125" s="8">
        <f t="shared" si="54"/>
        <v>17.167381974248926</v>
      </c>
      <c r="U125" s="8">
        <f t="shared" si="54"/>
        <v>17.167381974248926</v>
      </c>
      <c r="V125" s="8">
        <f t="shared" si="54"/>
        <v>21.459227467811157</v>
      </c>
      <c r="W125" s="8">
        <f t="shared" si="54"/>
        <v>17.167381974248926</v>
      </c>
      <c r="X125" s="8">
        <f t="shared" si="54"/>
        <v>17.167381974248926</v>
      </c>
      <c r="Y125" s="8">
        <f t="shared" si="54"/>
        <v>21.459227467811157</v>
      </c>
      <c r="Z125" s="8">
        <f t="shared" si="54"/>
        <v>17.167381974248926</v>
      </c>
      <c r="AA125" s="8">
        <f t="shared" si="54"/>
        <v>17.167381974248926</v>
      </c>
      <c r="AB125" s="8">
        <f t="shared" si="54"/>
        <v>17.167381974248926</v>
      </c>
      <c r="AC125" s="8">
        <f t="shared" si="54"/>
        <v>17.167381974248926</v>
      </c>
      <c r="AD125" s="8">
        <f t="shared" si="54"/>
        <v>21.459227467811157</v>
      </c>
      <c r="AE125" s="8">
        <f t="shared" si="54"/>
        <v>21.459227467811157</v>
      </c>
      <c r="AF125" s="8">
        <f t="shared" si="54"/>
        <v>21.459227467811157</v>
      </c>
      <c r="AG125" s="8">
        <f t="shared" si="54"/>
        <v>17.167381974248926</v>
      </c>
      <c r="AH125" s="8">
        <f t="shared" si="54"/>
        <v>17.167381974248926</v>
      </c>
      <c r="AI125" s="8"/>
      <c r="AJ125" s="8"/>
    </row>
    <row r="126" spans="1:37" ht="17" x14ac:dyDescent="0.2">
      <c r="A126" s="2" t="s">
        <v>189</v>
      </c>
      <c r="B126" s="2" t="s">
        <v>161</v>
      </c>
      <c r="C126" s="2">
        <v>20240902</v>
      </c>
      <c r="D126" s="4">
        <v>32090</v>
      </c>
      <c r="E126" s="4">
        <v>32090</v>
      </c>
      <c r="F126" s="2" t="s">
        <v>38</v>
      </c>
      <c r="H126" s="13">
        <f t="shared" si="55"/>
        <v>7712.6180257510732</v>
      </c>
      <c r="I126" s="14"/>
      <c r="J126" s="14"/>
      <c r="K126" s="14"/>
      <c r="L126" s="13">
        <f t="shared" si="56"/>
        <v>3856.3090128755366</v>
      </c>
      <c r="M126" s="14"/>
      <c r="N126" s="8">
        <f t="shared" si="54"/>
        <v>1928.1545064377683</v>
      </c>
      <c r="O126" s="8">
        <f t="shared" si="54"/>
        <v>1928.1545064377683</v>
      </c>
      <c r="P126" s="8">
        <f t="shared" si="54"/>
        <v>1928.1545064377683</v>
      </c>
      <c r="Q126" s="8">
        <f t="shared" si="54"/>
        <v>1928.1545064377683</v>
      </c>
      <c r="R126" s="8">
        <f t="shared" si="54"/>
        <v>1928.1545064377683</v>
      </c>
      <c r="S126" s="8">
        <f t="shared" si="54"/>
        <v>1928.1545064377683</v>
      </c>
      <c r="T126" s="8">
        <f t="shared" si="54"/>
        <v>550.9012875536481</v>
      </c>
      <c r="U126" s="8">
        <f t="shared" si="54"/>
        <v>550.9012875536481</v>
      </c>
      <c r="V126" s="8">
        <f t="shared" si="54"/>
        <v>688.62660944206004</v>
      </c>
      <c r="W126" s="8">
        <f t="shared" si="54"/>
        <v>550.9012875536481</v>
      </c>
      <c r="X126" s="8">
        <f t="shared" si="54"/>
        <v>550.9012875536481</v>
      </c>
      <c r="Y126" s="8">
        <f t="shared" si="54"/>
        <v>688.62660944206004</v>
      </c>
      <c r="Z126" s="8">
        <f t="shared" si="54"/>
        <v>550.9012875536481</v>
      </c>
      <c r="AA126" s="8">
        <f t="shared" si="54"/>
        <v>550.9012875536481</v>
      </c>
      <c r="AB126" s="8">
        <f t="shared" si="54"/>
        <v>550.9012875536481</v>
      </c>
      <c r="AC126" s="8">
        <f t="shared" si="54"/>
        <v>550.9012875536481</v>
      </c>
      <c r="AD126" s="8">
        <f t="shared" si="54"/>
        <v>688.62660944206004</v>
      </c>
      <c r="AE126" s="8">
        <f t="shared" si="54"/>
        <v>688.62660944206004</v>
      </c>
      <c r="AF126" s="8">
        <f t="shared" si="54"/>
        <v>688.62660944206004</v>
      </c>
      <c r="AG126" s="8">
        <f t="shared" si="54"/>
        <v>550.9012875536481</v>
      </c>
      <c r="AH126" s="8">
        <f t="shared" si="54"/>
        <v>550.9012875536481</v>
      </c>
      <c r="AI126" s="8"/>
      <c r="AJ126" s="8"/>
    </row>
    <row r="127" spans="1:37" ht="17" x14ac:dyDescent="0.2">
      <c r="A127" s="2" t="s">
        <v>188</v>
      </c>
      <c r="B127" s="2" t="s">
        <v>162</v>
      </c>
      <c r="C127" s="2">
        <v>20240902</v>
      </c>
      <c r="D127" s="4">
        <v>36750</v>
      </c>
      <c r="E127" s="4">
        <v>36750</v>
      </c>
      <c r="F127" s="2" t="s">
        <v>38</v>
      </c>
      <c r="H127" s="13">
        <f t="shared" si="55"/>
        <v>8832.6180257510732</v>
      </c>
      <c r="I127" s="14"/>
      <c r="J127" s="14"/>
      <c r="K127" s="14"/>
      <c r="L127" s="13">
        <f t="shared" si="56"/>
        <v>4416.3090128755366</v>
      </c>
      <c r="M127" s="14"/>
      <c r="N127" s="8">
        <f t="shared" si="54"/>
        <v>2208.1545064377683</v>
      </c>
      <c r="O127" s="8">
        <f t="shared" si="54"/>
        <v>2208.1545064377683</v>
      </c>
      <c r="P127" s="8">
        <f t="shared" si="54"/>
        <v>2208.1545064377683</v>
      </c>
      <c r="Q127" s="8">
        <f t="shared" si="54"/>
        <v>2208.1545064377683</v>
      </c>
      <c r="R127" s="8">
        <f t="shared" si="54"/>
        <v>2208.1545064377683</v>
      </c>
      <c r="S127" s="8">
        <f t="shared" si="54"/>
        <v>2208.1545064377683</v>
      </c>
      <c r="T127" s="8">
        <f t="shared" si="54"/>
        <v>630.9012875536481</v>
      </c>
      <c r="U127" s="8">
        <f t="shared" si="54"/>
        <v>630.9012875536481</v>
      </c>
      <c r="V127" s="8">
        <f t="shared" si="54"/>
        <v>788.62660944206004</v>
      </c>
      <c r="W127" s="8">
        <f t="shared" si="54"/>
        <v>630.9012875536481</v>
      </c>
      <c r="X127" s="8">
        <f t="shared" si="54"/>
        <v>630.9012875536481</v>
      </c>
      <c r="Y127" s="8">
        <f t="shared" si="54"/>
        <v>788.62660944206004</v>
      </c>
      <c r="Z127" s="8">
        <f t="shared" si="54"/>
        <v>630.9012875536481</v>
      </c>
      <c r="AA127" s="8">
        <f t="shared" si="54"/>
        <v>630.9012875536481</v>
      </c>
      <c r="AB127" s="8">
        <f t="shared" si="54"/>
        <v>630.9012875536481</v>
      </c>
      <c r="AC127" s="8">
        <f t="shared" si="54"/>
        <v>630.9012875536481</v>
      </c>
      <c r="AD127" s="8">
        <f t="shared" si="54"/>
        <v>788.62660944206004</v>
      </c>
      <c r="AE127" s="8">
        <f t="shared" si="54"/>
        <v>788.62660944206004</v>
      </c>
      <c r="AF127" s="8">
        <f t="shared" si="54"/>
        <v>788.62660944206004</v>
      </c>
      <c r="AG127" s="8">
        <f t="shared" si="54"/>
        <v>630.9012875536481</v>
      </c>
      <c r="AH127" s="8">
        <f t="shared" si="54"/>
        <v>630.9012875536481</v>
      </c>
      <c r="AI127" s="8"/>
      <c r="AJ127" s="8"/>
    </row>
    <row r="128" spans="1:37" ht="17" x14ac:dyDescent="0.2">
      <c r="A128" s="2" t="s">
        <v>211</v>
      </c>
      <c r="B128" s="2" t="s">
        <v>163</v>
      </c>
      <c r="C128" s="2">
        <v>2024082</v>
      </c>
      <c r="D128" s="4">
        <v>214461.45</v>
      </c>
      <c r="E128" s="4">
        <v>214461.45</v>
      </c>
      <c r="F128" s="2" t="s">
        <v>38</v>
      </c>
      <c r="H128" s="13">
        <f t="shared" si="55"/>
        <v>51544.38283261803</v>
      </c>
      <c r="I128" s="14"/>
      <c r="J128" s="14"/>
      <c r="K128" s="14"/>
      <c r="L128" s="13">
        <f t="shared" si="56"/>
        <v>25772.191416309015</v>
      </c>
      <c r="M128" s="14"/>
      <c r="N128" s="8">
        <f t="shared" si="54"/>
        <v>12886.095708154508</v>
      </c>
      <c r="O128" s="8">
        <f t="shared" si="54"/>
        <v>12886.095708154508</v>
      </c>
      <c r="P128" s="8">
        <f t="shared" si="54"/>
        <v>12886.095708154508</v>
      </c>
      <c r="Q128" s="8">
        <f t="shared" si="54"/>
        <v>12886.095708154508</v>
      </c>
      <c r="R128" s="8">
        <f t="shared" si="54"/>
        <v>12886.095708154508</v>
      </c>
      <c r="S128" s="8">
        <f t="shared" si="54"/>
        <v>12886.095708154508</v>
      </c>
      <c r="T128" s="8">
        <f t="shared" si="54"/>
        <v>3681.7416309012879</v>
      </c>
      <c r="U128" s="8">
        <f t="shared" si="54"/>
        <v>3681.7416309012879</v>
      </c>
      <c r="V128" s="8">
        <f t="shared" si="54"/>
        <v>4602.1770386266098</v>
      </c>
      <c r="W128" s="8">
        <f t="shared" si="54"/>
        <v>3681.7416309012879</v>
      </c>
      <c r="X128" s="8">
        <f t="shared" si="54"/>
        <v>3681.7416309012879</v>
      </c>
      <c r="Y128" s="8">
        <f t="shared" si="54"/>
        <v>4602.1770386266098</v>
      </c>
      <c r="Z128" s="8">
        <f t="shared" si="54"/>
        <v>3681.7416309012879</v>
      </c>
      <c r="AA128" s="8">
        <f t="shared" si="54"/>
        <v>3681.7416309012879</v>
      </c>
      <c r="AB128" s="8">
        <f t="shared" si="54"/>
        <v>3681.7416309012879</v>
      </c>
      <c r="AC128" s="8">
        <f t="shared" si="54"/>
        <v>3681.7416309012879</v>
      </c>
      <c r="AD128" s="8">
        <f t="shared" si="54"/>
        <v>4602.1770386266098</v>
      </c>
      <c r="AE128" s="8">
        <f t="shared" si="54"/>
        <v>4602.1770386266098</v>
      </c>
      <c r="AF128" s="8">
        <f t="shared" si="54"/>
        <v>4602.1770386266098</v>
      </c>
      <c r="AG128" s="8">
        <f t="shared" si="54"/>
        <v>3681.7416309012879</v>
      </c>
      <c r="AH128" s="8">
        <f t="shared" si="54"/>
        <v>3681.7416309012879</v>
      </c>
      <c r="AI128" s="8"/>
      <c r="AJ128" s="8"/>
    </row>
    <row r="129" spans="1:37" ht="34" x14ac:dyDescent="0.2">
      <c r="A129" s="2" t="s">
        <v>212</v>
      </c>
      <c r="B129" s="2" t="s">
        <v>164</v>
      </c>
      <c r="C129" s="2">
        <v>240060</v>
      </c>
      <c r="D129" s="4">
        <v>184863.8</v>
      </c>
      <c r="E129" s="4">
        <v>184863.8</v>
      </c>
      <c r="F129" s="2" t="s">
        <v>38</v>
      </c>
      <c r="H129" s="13">
        <f t="shared" si="55"/>
        <v>44430.78454935622</v>
      </c>
      <c r="I129" s="14"/>
      <c r="J129" s="14"/>
      <c r="K129" s="14"/>
      <c r="L129" s="13">
        <f t="shared" si="56"/>
        <v>22215.39227467811</v>
      </c>
      <c r="M129" s="14"/>
      <c r="N129" s="8">
        <f t="shared" si="54"/>
        <v>11107.696137339055</v>
      </c>
      <c r="O129" s="8">
        <f t="shared" si="54"/>
        <v>11107.696137339055</v>
      </c>
      <c r="P129" s="8">
        <f t="shared" si="54"/>
        <v>11107.696137339055</v>
      </c>
      <c r="Q129" s="8">
        <f t="shared" si="54"/>
        <v>11107.696137339055</v>
      </c>
      <c r="R129" s="8">
        <f t="shared" si="54"/>
        <v>11107.696137339055</v>
      </c>
      <c r="S129" s="8">
        <f t="shared" si="54"/>
        <v>11107.696137339055</v>
      </c>
      <c r="T129" s="8">
        <f t="shared" si="54"/>
        <v>3173.6274678111586</v>
      </c>
      <c r="U129" s="8">
        <f t="shared" si="54"/>
        <v>3173.6274678111586</v>
      </c>
      <c r="V129" s="8">
        <f t="shared" si="54"/>
        <v>3967.0343347639482</v>
      </c>
      <c r="W129" s="8">
        <f t="shared" si="54"/>
        <v>3173.6274678111586</v>
      </c>
      <c r="X129" s="8">
        <f t="shared" si="54"/>
        <v>3173.6274678111586</v>
      </c>
      <c r="Y129" s="8">
        <f t="shared" si="54"/>
        <v>3967.0343347639482</v>
      </c>
      <c r="Z129" s="8">
        <f t="shared" si="54"/>
        <v>3173.6274678111586</v>
      </c>
      <c r="AA129" s="8">
        <f t="shared" si="54"/>
        <v>3173.6274678111586</v>
      </c>
      <c r="AB129" s="8">
        <f t="shared" si="54"/>
        <v>3173.6274678111586</v>
      </c>
      <c r="AC129" s="8">
        <f t="shared" si="54"/>
        <v>3173.6274678111586</v>
      </c>
      <c r="AD129" s="8">
        <f t="shared" si="54"/>
        <v>3967.0343347639482</v>
      </c>
      <c r="AE129" s="8">
        <f t="shared" si="54"/>
        <v>3967.0343347639482</v>
      </c>
      <c r="AF129" s="8">
        <f t="shared" si="54"/>
        <v>3967.0343347639482</v>
      </c>
      <c r="AG129" s="8">
        <f t="shared" si="54"/>
        <v>3173.6274678111586</v>
      </c>
      <c r="AH129" s="8">
        <f t="shared" si="54"/>
        <v>3173.6274678111586</v>
      </c>
      <c r="AI129" s="8"/>
      <c r="AJ129" s="8"/>
    </row>
    <row r="130" spans="1:37" ht="17" x14ac:dyDescent="0.2">
      <c r="A130" s="2" t="s">
        <v>213</v>
      </c>
      <c r="B130" s="2" t="s">
        <v>178</v>
      </c>
      <c r="C130" s="2">
        <v>250100265</v>
      </c>
      <c r="D130" s="4">
        <f>48667</f>
        <v>48667</v>
      </c>
      <c r="E130" s="4">
        <f>48667-3025</f>
        <v>45642</v>
      </c>
      <c r="F130" s="2" t="s">
        <v>38</v>
      </c>
      <c r="H130" s="13">
        <f>$H$1/$G$1*$E130</f>
        <v>10561.785123966942</v>
      </c>
      <c r="I130" s="14"/>
      <c r="J130" s="14"/>
      <c r="K130" s="14"/>
      <c r="L130" s="13">
        <f>$L$1/$G$1*$E130</f>
        <v>5280.8925619834708</v>
      </c>
      <c r="M130" s="14"/>
      <c r="N130" s="8">
        <f>$N$1/$G$1*$E130</f>
        <v>2640.4462809917354</v>
      </c>
      <c r="O130" s="8">
        <f>$O$1/$G$1*$E130</f>
        <v>2640.4462809917354</v>
      </c>
      <c r="P130" s="8">
        <f>$P$1/$G$1*$E130</f>
        <v>2640.4462809917354</v>
      </c>
      <c r="Q130" s="8">
        <f>$Q$1/$G$1*$E130</f>
        <v>2640.4462809917354</v>
      </c>
      <c r="R130" s="8">
        <f>$R$1/$G$1*$E130</f>
        <v>2640.4462809917354</v>
      </c>
      <c r="S130" s="8">
        <f>$S$1/$G$1*$E130</f>
        <v>2640.4462809917354</v>
      </c>
      <c r="T130" s="8">
        <f>$T$1/$G$1*$E130</f>
        <v>754.41322314049592</v>
      </c>
      <c r="U130" s="8">
        <f>$U$1/$G$1*$E130</f>
        <v>754.41322314049592</v>
      </c>
      <c r="V130" s="8">
        <f>$V$1/$G$1*$E130</f>
        <v>943.01652892561981</v>
      </c>
      <c r="W130" s="8">
        <f>$W$1/$G$1*$E130</f>
        <v>754.41322314049592</v>
      </c>
      <c r="X130" s="8">
        <f>$X$1/$G$1*$E130</f>
        <v>754.41322314049592</v>
      </c>
      <c r="Y130" s="8">
        <f>$Y$1/$G$1*$E130</f>
        <v>943.01652892561981</v>
      </c>
      <c r="Z130" s="8">
        <f>$Z$1/$G$1*$E130</f>
        <v>754.41322314049592</v>
      </c>
      <c r="AA130" s="8">
        <f>$AA$1/$G$1*$E130</f>
        <v>754.41322314049592</v>
      </c>
      <c r="AB130" s="8">
        <f>$AB$1/$G$1*$E130</f>
        <v>754.41322314049592</v>
      </c>
      <c r="AC130" s="8">
        <f>$AC$1/$G$1*$E130</f>
        <v>754.41322314049592</v>
      </c>
      <c r="AD130" s="8">
        <f>$AD$1/$G$1*$E130</f>
        <v>943.01652892561981</v>
      </c>
      <c r="AE130" s="8">
        <f>$AE$1/$G$1*$E130</f>
        <v>943.01652892561981</v>
      </c>
      <c r="AF130" s="8">
        <f>$AF$1/$G$1*$E130</f>
        <v>943.01652892561981</v>
      </c>
      <c r="AG130" s="8">
        <f>$AG$1/$G$1*$E130</f>
        <v>754.41322314049592</v>
      </c>
      <c r="AH130" s="8">
        <f>$AH$1/$G$1*$E130</f>
        <v>754.41322314049592</v>
      </c>
      <c r="AI130" s="8">
        <f>$AI$1/$G$1*$E130</f>
        <v>754.41322314049592</v>
      </c>
      <c r="AJ130" s="8">
        <f>$AJ$1/$G$1*$E130</f>
        <v>943.01652892561981</v>
      </c>
      <c r="AK130" s="4">
        <v>3025</v>
      </c>
    </row>
    <row r="131" spans="1:37" ht="34" x14ac:dyDescent="0.2">
      <c r="A131" s="2" t="s">
        <v>194</v>
      </c>
      <c r="B131" s="2" t="s">
        <v>165</v>
      </c>
      <c r="C131" s="2">
        <v>20240901</v>
      </c>
      <c r="D131" s="4">
        <v>8400</v>
      </c>
      <c r="E131" s="4">
        <v>8400</v>
      </c>
      <c r="F131" s="2" t="s">
        <v>38</v>
      </c>
      <c r="H131" s="13">
        <f>$H$1/116.5*$E131</f>
        <v>2018.8841201716739</v>
      </c>
      <c r="I131" s="14"/>
      <c r="J131" s="14"/>
      <c r="K131" s="14"/>
      <c r="L131" s="13">
        <f>$L$1/116.5*$E131</f>
        <v>1009.4420600858369</v>
      </c>
      <c r="M131" s="14"/>
      <c r="N131" s="8">
        <f t="shared" si="54"/>
        <v>504.72103004291847</v>
      </c>
      <c r="O131" s="8">
        <f t="shared" si="54"/>
        <v>504.72103004291847</v>
      </c>
      <c r="P131" s="8">
        <f t="shared" si="54"/>
        <v>504.72103004291847</v>
      </c>
      <c r="Q131" s="8">
        <f t="shared" si="54"/>
        <v>504.72103004291847</v>
      </c>
      <c r="R131" s="8">
        <f t="shared" si="54"/>
        <v>504.72103004291847</v>
      </c>
      <c r="S131" s="8">
        <f t="shared" si="54"/>
        <v>504.72103004291847</v>
      </c>
      <c r="T131" s="8">
        <f t="shared" si="54"/>
        <v>144.20600858369099</v>
      </c>
      <c r="U131" s="8">
        <f t="shared" si="54"/>
        <v>144.20600858369099</v>
      </c>
      <c r="V131" s="8">
        <f t="shared" si="54"/>
        <v>180.25751072961373</v>
      </c>
      <c r="W131" s="8">
        <f t="shared" si="54"/>
        <v>144.20600858369099</v>
      </c>
      <c r="X131" s="8">
        <f t="shared" si="54"/>
        <v>144.20600858369099</v>
      </c>
      <c r="Y131" s="8">
        <f t="shared" si="54"/>
        <v>180.25751072961373</v>
      </c>
      <c r="Z131" s="8">
        <f t="shared" si="54"/>
        <v>144.20600858369099</v>
      </c>
      <c r="AA131" s="8">
        <f t="shared" si="54"/>
        <v>144.20600858369099</v>
      </c>
      <c r="AB131" s="8">
        <f t="shared" si="54"/>
        <v>144.20600858369099</v>
      </c>
      <c r="AC131" s="8">
        <f t="shared" si="54"/>
        <v>144.20600858369099</v>
      </c>
      <c r="AD131" s="8">
        <f t="shared" si="54"/>
        <v>180.25751072961373</v>
      </c>
      <c r="AE131" s="8">
        <f t="shared" si="54"/>
        <v>180.25751072961373</v>
      </c>
      <c r="AF131" s="8">
        <f t="shared" si="54"/>
        <v>180.25751072961373</v>
      </c>
      <c r="AG131" s="8">
        <f t="shared" si="54"/>
        <v>144.20600858369099</v>
      </c>
      <c r="AH131" s="8">
        <f t="shared" si="54"/>
        <v>144.20600858369099</v>
      </c>
      <c r="AI131" s="8"/>
      <c r="AJ131" s="8"/>
    </row>
    <row r="132" spans="1:37" ht="17" x14ac:dyDescent="0.2">
      <c r="A132" s="2" t="s">
        <v>187</v>
      </c>
      <c r="B132" s="2" t="s">
        <v>166</v>
      </c>
      <c r="C132" s="2">
        <v>202422</v>
      </c>
      <c r="D132" s="4">
        <v>20000</v>
      </c>
      <c r="E132" s="4">
        <v>20000</v>
      </c>
      <c r="F132" s="2" t="s">
        <v>38</v>
      </c>
      <c r="H132" s="13">
        <f>$H$1/116.5*$E132</f>
        <v>4806.8669527897</v>
      </c>
      <c r="I132" s="14"/>
      <c r="J132" s="14"/>
      <c r="K132" s="14"/>
      <c r="L132" s="13">
        <f>$L$1/116.5*$E132</f>
        <v>2403.43347639485</v>
      </c>
      <c r="M132" s="14"/>
      <c r="N132" s="8">
        <f t="shared" si="54"/>
        <v>1201.716738197425</v>
      </c>
      <c r="O132" s="8">
        <f t="shared" si="54"/>
        <v>1201.716738197425</v>
      </c>
      <c r="P132" s="8">
        <f t="shared" si="54"/>
        <v>1201.716738197425</v>
      </c>
      <c r="Q132" s="8">
        <f t="shared" si="54"/>
        <v>1201.716738197425</v>
      </c>
      <c r="R132" s="8">
        <f t="shared" si="54"/>
        <v>1201.716738197425</v>
      </c>
      <c r="S132" s="8">
        <f t="shared" si="54"/>
        <v>1201.716738197425</v>
      </c>
      <c r="T132" s="8">
        <f t="shared" si="54"/>
        <v>343.34763948497852</v>
      </c>
      <c r="U132" s="8">
        <f t="shared" si="54"/>
        <v>343.34763948497852</v>
      </c>
      <c r="V132" s="8">
        <f t="shared" si="54"/>
        <v>429.18454935622316</v>
      </c>
      <c r="W132" s="8">
        <f t="shared" si="54"/>
        <v>343.34763948497852</v>
      </c>
      <c r="X132" s="8">
        <f t="shared" si="54"/>
        <v>343.34763948497852</v>
      </c>
      <c r="Y132" s="8">
        <f t="shared" si="54"/>
        <v>429.18454935622316</v>
      </c>
      <c r="Z132" s="8">
        <f t="shared" si="54"/>
        <v>343.34763948497852</v>
      </c>
      <c r="AA132" s="8">
        <f t="shared" si="54"/>
        <v>343.34763948497852</v>
      </c>
      <c r="AB132" s="8">
        <f t="shared" si="54"/>
        <v>343.34763948497852</v>
      </c>
      <c r="AC132" s="8">
        <f t="shared" si="54"/>
        <v>343.34763948497852</v>
      </c>
      <c r="AD132" s="8">
        <f t="shared" si="54"/>
        <v>429.18454935622316</v>
      </c>
      <c r="AE132" s="8">
        <f t="shared" si="54"/>
        <v>429.18454935622316</v>
      </c>
      <c r="AF132" s="8">
        <f t="shared" si="54"/>
        <v>429.18454935622316</v>
      </c>
      <c r="AG132" s="8">
        <f t="shared" si="54"/>
        <v>343.34763948497852</v>
      </c>
      <c r="AH132" s="8">
        <f t="shared" si="54"/>
        <v>343.34763948497852</v>
      </c>
      <c r="AI132" s="8"/>
      <c r="AJ132" s="8"/>
    </row>
    <row r="133" spans="1:37" ht="17" x14ac:dyDescent="0.2">
      <c r="A133" s="2" t="s">
        <v>203</v>
      </c>
      <c r="B133" s="2" t="s">
        <v>167</v>
      </c>
      <c r="C133" s="2">
        <v>20240027</v>
      </c>
      <c r="D133" s="4">
        <v>35000</v>
      </c>
      <c r="E133" s="4">
        <v>35000</v>
      </c>
      <c r="F133" s="2" t="s">
        <v>38</v>
      </c>
      <c r="H133" s="13">
        <f>$H$1/$G$1*$E133</f>
        <v>8099.1735537190089</v>
      </c>
      <c r="I133" s="14"/>
      <c r="J133" s="14"/>
      <c r="K133" s="14"/>
      <c r="L133" s="13">
        <f>$L$1/$G$1*$E133</f>
        <v>4049.5867768595044</v>
      </c>
      <c r="M133" s="14"/>
      <c r="N133" s="8">
        <f>$N$1/$G$1*$E133</f>
        <v>2024.7933884297522</v>
      </c>
      <c r="O133" s="8">
        <f>$O$1/$G$1*$E133</f>
        <v>2024.7933884297522</v>
      </c>
      <c r="P133" s="8">
        <f>$P$1/$G$1*$E133</f>
        <v>2024.7933884297522</v>
      </c>
      <c r="Q133" s="8">
        <f>$Q$1/$G$1*$E133</f>
        <v>2024.7933884297522</v>
      </c>
      <c r="R133" s="8">
        <f>$R$1/$G$1*$E133</f>
        <v>2024.7933884297522</v>
      </c>
      <c r="S133" s="8">
        <f>$S$1/$G$1*$E133</f>
        <v>2024.7933884297522</v>
      </c>
      <c r="T133" s="8">
        <f>$T$1/$G$1*$E133</f>
        <v>578.51239669421489</v>
      </c>
      <c r="U133" s="8">
        <f>$U$1/$G$1*$E133</f>
        <v>578.51239669421489</v>
      </c>
      <c r="V133" s="8">
        <f>$V$1/$G$1*$E133</f>
        <v>723.14049586776866</v>
      </c>
      <c r="W133" s="8">
        <f>$W$1/$G$1*$E133</f>
        <v>578.51239669421489</v>
      </c>
      <c r="X133" s="8">
        <f>$X$1/$G$1*$E133</f>
        <v>578.51239669421489</v>
      </c>
      <c r="Y133" s="8">
        <f>$Y$1/$G$1*$E133</f>
        <v>723.14049586776866</v>
      </c>
      <c r="Z133" s="8">
        <f>$Z$1/$G$1*$E133</f>
        <v>578.51239669421489</v>
      </c>
      <c r="AA133" s="8">
        <f>$AA$1/$G$1*$E133</f>
        <v>578.51239669421489</v>
      </c>
      <c r="AB133" s="8">
        <f>$AB$1/$G$1*$E133</f>
        <v>578.51239669421489</v>
      </c>
      <c r="AC133" s="8">
        <f>$AC$1/$G$1*$E133</f>
        <v>578.51239669421489</v>
      </c>
      <c r="AD133" s="8">
        <f>$AD$1/$G$1*$E133</f>
        <v>723.14049586776866</v>
      </c>
      <c r="AE133" s="8">
        <f>$AE$1/$G$1*$E133</f>
        <v>723.14049586776866</v>
      </c>
      <c r="AF133" s="8">
        <f>$AF$1/$G$1*$E133</f>
        <v>723.14049586776866</v>
      </c>
      <c r="AG133" s="8">
        <f>$AG$1/$G$1*$E133</f>
        <v>578.51239669421489</v>
      </c>
      <c r="AH133" s="8">
        <f>$AH$1/$G$1*$E133</f>
        <v>578.51239669421489</v>
      </c>
      <c r="AI133" s="8">
        <f>$AI$1/$G$1*$E133</f>
        <v>578.51239669421489</v>
      </c>
      <c r="AJ133" s="8">
        <f>$AJ$1/$G$1*$E133</f>
        <v>723.14049586776866</v>
      </c>
    </row>
    <row r="134" spans="1:37" ht="17" x14ac:dyDescent="0.2">
      <c r="A134" s="2" t="s">
        <v>195</v>
      </c>
      <c r="B134" s="2" t="s">
        <v>168</v>
      </c>
      <c r="C134" s="2">
        <v>20240040</v>
      </c>
      <c r="D134" s="4">
        <v>40950</v>
      </c>
      <c r="E134" s="4">
        <v>40950</v>
      </c>
      <c r="F134" s="2" t="s">
        <v>38</v>
      </c>
      <c r="H134" s="13">
        <f t="shared" ref="H134:H141" si="57">$H$1/116.5*$E134</f>
        <v>9842.0600858369107</v>
      </c>
      <c r="I134" s="14"/>
      <c r="J134" s="14"/>
      <c r="K134" s="14"/>
      <c r="L134" s="13">
        <f t="shared" ref="L134:L141" si="58">$L$1/116.5*$E134</f>
        <v>4921.0300429184554</v>
      </c>
      <c r="M134" s="14"/>
      <c r="N134" s="8">
        <f t="shared" ref="N134:AH141" si="59">N$1/116.5*$E134</f>
        <v>2460.5150214592277</v>
      </c>
      <c r="O134" s="8">
        <f t="shared" si="59"/>
        <v>2460.5150214592277</v>
      </c>
      <c r="P134" s="8">
        <f t="shared" si="59"/>
        <v>2460.5150214592277</v>
      </c>
      <c r="Q134" s="8">
        <f t="shared" si="59"/>
        <v>2460.5150214592277</v>
      </c>
      <c r="R134" s="8">
        <f t="shared" si="59"/>
        <v>2460.5150214592277</v>
      </c>
      <c r="S134" s="8">
        <f t="shared" si="59"/>
        <v>2460.5150214592277</v>
      </c>
      <c r="T134" s="8">
        <f t="shared" si="59"/>
        <v>703.00429184549353</v>
      </c>
      <c r="U134" s="8">
        <f t="shared" si="59"/>
        <v>703.00429184549353</v>
      </c>
      <c r="V134" s="8">
        <f t="shared" si="59"/>
        <v>878.75536480686696</v>
      </c>
      <c r="W134" s="8">
        <f t="shared" si="59"/>
        <v>703.00429184549353</v>
      </c>
      <c r="X134" s="8">
        <f t="shared" si="59"/>
        <v>703.00429184549353</v>
      </c>
      <c r="Y134" s="8">
        <f t="shared" si="59"/>
        <v>878.75536480686696</v>
      </c>
      <c r="Z134" s="8">
        <f t="shared" si="59"/>
        <v>703.00429184549353</v>
      </c>
      <c r="AA134" s="8">
        <f t="shared" si="59"/>
        <v>703.00429184549353</v>
      </c>
      <c r="AB134" s="8">
        <f t="shared" si="59"/>
        <v>703.00429184549353</v>
      </c>
      <c r="AC134" s="8">
        <f t="shared" si="59"/>
        <v>703.00429184549353</v>
      </c>
      <c r="AD134" s="8">
        <f t="shared" si="59"/>
        <v>878.75536480686696</v>
      </c>
      <c r="AE134" s="8">
        <f t="shared" si="59"/>
        <v>878.75536480686696</v>
      </c>
      <c r="AF134" s="8">
        <f t="shared" si="59"/>
        <v>878.75536480686696</v>
      </c>
      <c r="AG134" s="8">
        <f t="shared" si="59"/>
        <v>703.00429184549353</v>
      </c>
      <c r="AH134" s="8">
        <f t="shared" si="59"/>
        <v>703.00429184549353</v>
      </c>
      <c r="AI134" s="8"/>
      <c r="AJ134" s="8"/>
    </row>
    <row r="135" spans="1:37" ht="17" x14ac:dyDescent="0.2">
      <c r="A135" s="2" t="s">
        <v>185</v>
      </c>
      <c r="B135" s="2" t="s">
        <v>169</v>
      </c>
      <c r="C135" s="2">
        <v>20240908</v>
      </c>
      <c r="D135" s="4">
        <v>21507</v>
      </c>
      <c r="E135" s="4">
        <v>21507</v>
      </c>
      <c r="F135" s="2" t="s">
        <v>38</v>
      </c>
      <c r="H135" s="13">
        <f t="shared" si="57"/>
        <v>5169.0643776824036</v>
      </c>
      <c r="I135" s="14"/>
      <c r="J135" s="14"/>
      <c r="K135" s="14"/>
      <c r="L135" s="13">
        <f t="shared" si="58"/>
        <v>2584.5321888412018</v>
      </c>
      <c r="M135" s="14"/>
      <c r="N135" s="8">
        <f t="shared" si="59"/>
        <v>1292.2660944206009</v>
      </c>
      <c r="O135" s="8">
        <f t="shared" si="59"/>
        <v>1292.2660944206009</v>
      </c>
      <c r="P135" s="8">
        <f t="shared" si="59"/>
        <v>1292.2660944206009</v>
      </c>
      <c r="Q135" s="8">
        <f t="shared" si="59"/>
        <v>1292.2660944206009</v>
      </c>
      <c r="R135" s="8">
        <f t="shared" si="59"/>
        <v>1292.2660944206009</v>
      </c>
      <c r="S135" s="8">
        <f t="shared" si="59"/>
        <v>1292.2660944206009</v>
      </c>
      <c r="T135" s="8">
        <f t="shared" si="59"/>
        <v>369.21888412017165</v>
      </c>
      <c r="U135" s="8">
        <f t="shared" si="59"/>
        <v>369.21888412017165</v>
      </c>
      <c r="V135" s="8">
        <f t="shared" si="59"/>
        <v>461.52360515021456</v>
      </c>
      <c r="W135" s="8">
        <f t="shared" si="59"/>
        <v>369.21888412017165</v>
      </c>
      <c r="X135" s="8">
        <f t="shared" si="59"/>
        <v>369.21888412017165</v>
      </c>
      <c r="Y135" s="8">
        <f t="shared" si="59"/>
        <v>461.52360515021456</v>
      </c>
      <c r="Z135" s="8">
        <f t="shared" si="59"/>
        <v>369.21888412017165</v>
      </c>
      <c r="AA135" s="8">
        <f t="shared" si="59"/>
        <v>369.21888412017165</v>
      </c>
      <c r="AB135" s="8">
        <f t="shared" si="59"/>
        <v>369.21888412017165</v>
      </c>
      <c r="AC135" s="8">
        <f t="shared" si="59"/>
        <v>369.21888412017165</v>
      </c>
      <c r="AD135" s="8">
        <f t="shared" si="59"/>
        <v>461.52360515021456</v>
      </c>
      <c r="AE135" s="8">
        <f t="shared" si="59"/>
        <v>461.52360515021456</v>
      </c>
      <c r="AF135" s="8">
        <f t="shared" si="59"/>
        <v>461.52360515021456</v>
      </c>
      <c r="AG135" s="8">
        <f t="shared" si="59"/>
        <v>369.21888412017165</v>
      </c>
      <c r="AH135" s="8">
        <f t="shared" si="59"/>
        <v>369.21888412017165</v>
      </c>
      <c r="AI135" s="8"/>
      <c r="AJ135" s="8"/>
    </row>
    <row r="136" spans="1:37" ht="17" x14ac:dyDescent="0.2">
      <c r="A136" s="2" t="s">
        <v>196</v>
      </c>
      <c r="B136" s="2" t="s">
        <v>170</v>
      </c>
      <c r="C136" s="2">
        <v>2024100002</v>
      </c>
      <c r="D136" s="4">
        <v>45000</v>
      </c>
      <c r="E136" s="4">
        <v>45000</v>
      </c>
      <c r="F136" s="2" t="s">
        <v>38</v>
      </c>
      <c r="H136" s="13">
        <f t="shared" si="57"/>
        <v>10815.450643776823</v>
      </c>
      <c r="I136" s="14"/>
      <c r="J136" s="14"/>
      <c r="K136" s="14"/>
      <c r="L136" s="13">
        <f t="shared" si="58"/>
        <v>5407.7253218884116</v>
      </c>
      <c r="M136" s="14"/>
      <c r="N136" s="8">
        <f t="shared" si="59"/>
        <v>2703.8626609442058</v>
      </c>
      <c r="O136" s="8">
        <f t="shared" si="59"/>
        <v>2703.8626609442058</v>
      </c>
      <c r="P136" s="8">
        <f t="shared" si="59"/>
        <v>2703.8626609442058</v>
      </c>
      <c r="Q136" s="8">
        <f t="shared" si="59"/>
        <v>2703.8626609442058</v>
      </c>
      <c r="R136" s="8">
        <f t="shared" si="59"/>
        <v>2703.8626609442058</v>
      </c>
      <c r="S136" s="8">
        <f t="shared" si="59"/>
        <v>2703.8626609442058</v>
      </c>
      <c r="T136" s="8">
        <f t="shared" si="59"/>
        <v>772.53218884120167</v>
      </c>
      <c r="U136" s="8">
        <f t="shared" si="59"/>
        <v>772.53218884120167</v>
      </c>
      <c r="V136" s="8">
        <f t="shared" si="59"/>
        <v>965.66523605150212</v>
      </c>
      <c r="W136" s="8">
        <f t="shared" si="59"/>
        <v>772.53218884120167</v>
      </c>
      <c r="X136" s="8">
        <f t="shared" si="59"/>
        <v>772.53218884120167</v>
      </c>
      <c r="Y136" s="8">
        <f t="shared" si="59"/>
        <v>965.66523605150212</v>
      </c>
      <c r="Z136" s="8">
        <f t="shared" si="59"/>
        <v>772.53218884120167</v>
      </c>
      <c r="AA136" s="8">
        <f t="shared" si="59"/>
        <v>772.53218884120167</v>
      </c>
      <c r="AB136" s="8">
        <f t="shared" si="59"/>
        <v>772.53218884120167</v>
      </c>
      <c r="AC136" s="8">
        <f t="shared" si="59"/>
        <v>772.53218884120167</v>
      </c>
      <c r="AD136" s="8">
        <f t="shared" si="59"/>
        <v>965.66523605150212</v>
      </c>
      <c r="AE136" s="8">
        <f t="shared" si="59"/>
        <v>965.66523605150212</v>
      </c>
      <c r="AF136" s="8">
        <f t="shared" si="59"/>
        <v>965.66523605150212</v>
      </c>
      <c r="AG136" s="8">
        <f t="shared" si="59"/>
        <v>772.53218884120167</v>
      </c>
      <c r="AH136" s="8">
        <f t="shared" si="59"/>
        <v>772.53218884120167</v>
      </c>
      <c r="AI136" s="8"/>
      <c r="AJ136" s="8"/>
    </row>
    <row r="137" spans="1:37" ht="17" x14ac:dyDescent="0.2">
      <c r="A137" s="2" t="s">
        <v>193</v>
      </c>
      <c r="B137" s="2" t="s">
        <v>171</v>
      </c>
      <c r="C137" s="2">
        <v>20241001</v>
      </c>
      <c r="D137" s="4">
        <v>16800</v>
      </c>
      <c r="E137" s="4">
        <v>16800</v>
      </c>
      <c r="F137" s="2" t="s">
        <v>38</v>
      </c>
      <c r="H137" s="13">
        <f t="shared" si="57"/>
        <v>4037.7682403433478</v>
      </c>
      <c r="I137" s="14"/>
      <c r="J137" s="14"/>
      <c r="K137" s="14"/>
      <c r="L137" s="13">
        <f t="shared" si="58"/>
        <v>2018.8841201716739</v>
      </c>
      <c r="M137" s="14"/>
      <c r="N137" s="8">
        <f t="shared" si="59"/>
        <v>1009.4420600858369</v>
      </c>
      <c r="O137" s="8">
        <f t="shared" si="59"/>
        <v>1009.4420600858369</v>
      </c>
      <c r="P137" s="8">
        <f t="shared" si="59"/>
        <v>1009.4420600858369</v>
      </c>
      <c r="Q137" s="8">
        <f t="shared" si="59"/>
        <v>1009.4420600858369</v>
      </c>
      <c r="R137" s="8">
        <f t="shared" si="59"/>
        <v>1009.4420600858369</v>
      </c>
      <c r="S137" s="8">
        <f t="shared" si="59"/>
        <v>1009.4420600858369</v>
      </c>
      <c r="T137" s="8">
        <f t="shared" si="59"/>
        <v>288.41201716738198</v>
      </c>
      <c r="U137" s="8">
        <f t="shared" si="59"/>
        <v>288.41201716738198</v>
      </c>
      <c r="V137" s="8">
        <f t="shared" si="59"/>
        <v>360.51502145922746</v>
      </c>
      <c r="W137" s="8">
        <f t="shared" si="59"/>
        <v>288.41201716738198</v>
      </c>
      <c r="X137" s="8">
        <f t="shared" si="59"/>
        <v>288.41201716738198</v>
      </c>
      <c r="Y137" s="8">
        <f t="shared" si="59"/>
        <v>360.51502145922746</v>
      </c>
      <c r="Z137" s="8">
        <f t="shared" si="59"/>
        <v>288.41201716738198</v>
      </c>
      <c r="AA137" s="8">
        <f t="shared" si="59"/>
        <v>288.41201716738198</v>
      </c>
      <c r="AB137" s="8">
        <f t="shared" si="59"/>
        <v>288.41201716738198</v>
      </c>
      <c r="AC137" s="8">
        <f t="shared" si="59"/>
        <v>288.41201716738198</v>
      </c>
      <c r="AD137" s="8">
        <f t="shared" si="59"/>
        <v>360.51502145922746</v>
      </c>
      <c r="AE137" s="8">
        <f t="shared" si="59"/>
        <v>360.51502145922746</v>
      </c>
      <c r="AF137" s="8">
        <f t="shared" si="59"/>
        <v>360.51502145922746</v>
      </c>
      <c r="AG137" s="8">
        <f t="shared" si="59"/>
        <v>288.41201716738198</v>
      </c>
      <c r="AH137" s="8">
        <f t="shared" si="59"/>
        <v>288.41201716738198</v>
      </c>
      <c r="AI137" s="8"/>
      <c r="AJ137" s="8"/>
    </row>
    <row r="138" spans="1:37" ht="17" x14ac:dyDescent="0.2">
      <c r="A138" s="2" t="s">
        <v>197</v>
      </c>
      <c r="B138" s="2" t="s">
        <v>172</v>
      </c>
      <c r="C138" s="2">
        <v>20240019</v>
      </c>
      <c r="D138" s="4">
        <v>70000</v>
      </c>
      <c r="E138" s="4">
        <v>70000</v>
      </c>
      <c r="F138" s="2" t="s">
        <v>38</v>
      </c>
      <c r="H138" s="13">
        <f t="shared" si="57"/>
        <v>16824.03433476395</v>
      </c>
      <c r="I138" s="14"/>
      <c r="J138" s="14"/>
      <c r="K138" s="14"/>
      <c r="L138" s="13">
        <f t="shared" si="58"/>
        <v>8412.017167381975</v>
      </c>
      <c r="M138" s="14"/>
      <c r="N138" s="8">
        <f t="shared" si="59"/>
        <v>4206.0085836909875</v>
      </c>
      <c r="O138" s="8">
        <f t="shared" si="59"/>
        <v>4206.0085836909875</v>
      </c>
      <c r="P138" s="8">
        <f t="shared" si="59"/>
        <v>4206.0085836909875</v>
      </c>
      <c r="Q138" s="8">
        <f t="shared" si="59"/>
        <v>4206.0085836909875</v>
      </c>
      <c r="R138" s="8">
        <f t="shared" si="59"/>
        <v>4206.0085836909875</v>
      </c>
      <c r="S138" s="8">
        <f t="shared" si="59"/>
        <v>4206.0085836909875</v>
      </c>
      <c r="T138" s="8">
        <f t="shared" si="59"/>
        <v>1201.716738197425</v>
      </c>
      <c r="U138" s="8">
        <f t="shared" si="59"/>
        <v>1201.716738197425</v>
      </c>
      <c r="V138" s="8">
        <f t="shared" si="59"/>
        <v>1502.145922746781</v>
      </c>
      <c r="W138" s="8">
        <f t="shared" si="59"/>
        <v>1201.716738197425</v>
      </c>
      <c r="X138" s="8">
        <f t="shared" si="59"/>
        <v>1201.716738197425</v>
      </c>
      <c r="Y138" s="8">
        <f t="shared" si="59"/>
        <v>1502.145922746781</v>
      </c>
      <c r="Z138" s="8">
        <f t="shared" si="59"/>
        <v>1201.716738197425</v>
      </c>
      <c r="AA138" s="8">
        <f t="shared" si="59"/>
        <v>1201.716738197425</v>
      </c>
      <c r="AB138" s="8">
        <f t="shared" si="59"/>
        <v>1201.716738197425</v>
      </c>
      <c r="AC138" s="8">
        <f t="shared" si="59"/>
        <v>1201.716738197425</v>
      </c>
      <c r="AD138" s="8">
        <f t="shared" si="59"/>
        <v>1502.145922746781</v>
      </c>
      <c r="AE138" s="8">
        <f t="shared" si="59"/>
        <v>1502.145922746781</v>
      </c>
      <c r="AF138" s="8">
        <f t="shared" si="59"/>
        <v>1502.145922746781</v>
      </c>
      <c r="AG138" s="8">
        <f t="shared" si="59"/>
        <v>1201.716738197425</v>
      </c>
      <c r="AH138" s="8">
        <f t="shared" si="59"/>
        <v>1201.716738197425</v>
      </c>
      <c r="AI138" s="8"/>
      <c r="AJ138" s="8"/>
    </row>
    <row r="139" spans="1:37" ht="17" x14ac:dyDescent="0.2">
      <c r="A139" s="2" t="s">
        <v>214</v>
      </c>
      <c r="B139" s="2" t="s">
        <v>173</v>
      </c>
      <c r="C139" s="2">
        <v>24020</v>
      </c>
      <c r="D139" s="4">
        <v>48400</v>
      </c>
      <c r="E139" s="4">
        <v>48400</v>
      </c>
      <c r="F139" s="2" t="s">
        <v>38</v>
      </c>
      <c r="H139" s="13">
        <f t="shared" si="57"/>
        <v>11632.618025751073</v>
      </c>
      <c r="I139" s="14"/>
      <c r="J139" s="14"/>
      <c r="K139" s="14"/>
      <c r="L139" s="13">
        <f t="shared" si="58"/>
        <v>5816.3090128755366</v>
      </c>
      <c r="M139" s="14"/>
      <c r="N139" s="8">
        <f t="shared" si="59"/>
        <v>2908.1545064377683</v>
      </c>
      <c r="O139" s="8">
        <f t="shared" si="59"/>
        <v>2908.1545064377683</v>
      </c>
      <c r="P139" s="8">
        <f t="shared" si="59"/>
        <v>2908.1545064377683</v>
      </c>
      <c r="Q139" s="8">
        <f t="shared" si="59"/>
        <v>2908.1545064377683</v>
      </c>
      <c r="R139" s="8">
        <f t="shared" si="59"/>
        <v>2908.1545064377683</v>
      </c>
      <c r="S139" s="8">
        <f t="shared" si="59"/>
        <v>2908.1545064377683</v>
      </c>
      <c r="T139" s="8">
        <f t="shared" si="59"/>
        <v>830.9012875536481</v>
      </c>
      <c r="U139" s="8">
        <f t="shared" si="59"/>
        <v>830.9012875536481</v>
      </c>
      <c r="V139" s="8">
        <f t="shared" si="59"/>
        <v>1038.62660944206</v>
      </c>
      <c r="W139" s="8">
        <f t="shared" si="59"/>
        <v>830.9012875536481</v>
      </c>
      <c r="X139" s="8">
        <f t="shared" si="59"/>
        <v>830.9012875536481</v>
      </c>
      <c r="Y139" s="8">
        <f t="shared" si="59"/>
        <v>1038.62660944206</v>
      </c>
      <c r="Z139" s="8">
        <f t="shared" si="59"/>
        <v>830.9012875536481</v>
      </c>
      <c r="AA139" s="8">
        <f t="shared" si="59"/>
        <v>830.9012875536481</v>
      </c>
      <c r="AB139" s="8">
        <f t="shared" si="59"/>
        <v>830.9012875536481</v>
      </c>
      <c r="AC139" s="8">
        <f t="shared" si="59"/>
        <v>830.9012875536481</v>
      </c>
      <c r="AD139" s="8">
        <f t="shared" si="59"/>
        <v>1038.62660944206</v>
      </c>
      <c r="AE139" s="8">
        <f t="shared" si="59"/>
        <v>1038.62660944206</v>
      </c>
      <c r="AF139" s="8">
        <f t="shared" si="59"/>
        <v>1038.62660944206</v>
      </c>
      <c r="AG139" s="8">
        <f t="shared" si="59"/>
        <v>830.9012875536481</v>
      </c>
      <c r="AH139" s="8">
        <f t="shared" si="59"/>
        <v>830.9012875536481</v>
      </c>
      <c r="AI139" s="8"/>
      <c r="AJ139" s="8"/>
    </row>
    <row r="140" spans="1:37" ht="34" x14ac:dyDescent="0.2">
      <c r="A140" s="2" t="s">
        <v>200</v>
      </c>
      <c r="B140" s="2" t="s">
        <v>174</v>
      </c>
      <c r="C140" s="2">
        <v>20240064</v>
      </c>
      <c r="D140" s="4">
        <v>10000</v>
      </c>
      <c r="E140" s="4">
        <v>10000</v>
      </c>
      <c r="F140" s="2" t="s">
        <v>38</v>
      </c>
      <c r="H140" s="13">
        <f t="shared" si="57"/>
        <v>2403.43347639485</v>
      </c>
      <c r="I140" s="14"/>
      <c r="J140" s="14"/>
      <c r="K140" s="14"/>
      <c r="L140" s="13">
        <f t="shared" si="58"/>
        <v>1201.716738197425</v>
      </c>
      <c r="M140" s="14"/>
      <c r="N140" s="8">
        <f t="shared" si="59"/>
        <v>600.8583690987125</v>
      </c>
      <c r="O140" s="8">
        <f t="shared" si="59"/>
        <v>600.8583690987125</v>
      </c>
      <c r="P140" s="8">
        <f t="shared" si="59"/>
        <v>600.8583690987125</v>
      </c>
      <c r="Q140" s="8">
        <f t="shared" si="59"/>
        <v>600.8583690987125</v>
      </c>
      <c r="R140" s="8">
        <f t="shared" si="59"/>
        <v>600.8583690987125</v>
      </c>
      <c r="S140" s="8">
        <f t="shared" si="59"/>
        <v>600.8583690987125</v>
      </c>
      <c r="T140" s="8">
        <f t="shared" si="59"/>
        <v>171.67381974248926</v>
      </c>
      <c r="U140" s="8">
        <f t="shared" si="59"/>
        <v>171.67381974248926</v>
      </c>
      <c r="V140" s="8">
        <f t="shared" si="59"/>
        <v>214.59227467811158</v>
      </c>
      <c r="W140" s="8">
        <f t="shared" si="59"/>
        <v>171.67381974248926</v>
      </c>
      <c r="X140" s="8">
        <f t="shared" si="59"/>
        <v>171.67381974248926</v>
      </c>
      <c r="Y140" s="8">
        <f t="shared" si="59"/>
        <v>214.59227467811158</v>
      </c>
      <c r="Z140" s="8">
        <f t="shared" si="59"/>
        <v>171.67381974248926</v>
      </c>
      <c r="AA140" s="8">
        <f t="shared" si="59"/>
        <v>171.67381974248926</v>
      </c>
      <c r="AB140" s="8">
        <f t="shared" si="59"/>
        <v>171.67381974248926</v>
      </c>
      <c r="AC140" s="8">
        <f t="shared" si="59"/>
        <v>171.67381974248926</v>
      </c>
      <c r="AD140" s="8">
        <f t="shared" si="59"/>
        <v>214.59227467811158</v>
      </c>
      <c r="AE140" s="8">
        <f t="shared" si="59"/>
        <v>214.59227467811158</v>
      </c>
      <c r="AF140" s="8">
        <f t="shared" si="59"/>
        <v>214.59227467811158</v>
      </c>
      <c r="AG140" s="8">
        <f t="shared" si="59"/>
        <v>171.67381974248926</v>
      </c>
      <c r="AH140" s="8">
        <f t="shared" si="59"/>
        <v>171.67381974248926</v>
      </c>
      <c r="AI140" s="8"/>
      <c r="AJ140" s="8"/>
    </row>
    <row r="141" spans="1:37" ht="17" x14ac:dyDescent="0.2">
      <c r="A141" s="2" t="s">
        <v>215</v>
      </c>
      <c r="B141" s="2" t="s">
        <v>175</v>
      </c>
      <c r="C141" s="2">
        <v>8102024</v>
      </c>
      <c r="D141" s="4">
        <v>1822375.8</v>
      </c>
      <c r="E141" s="4">
        <v>1822375.8</v>
      </c>
      <c r="F141" s="2" t="s">
        <v>38</v>
      </c>
      <c r="H141" s="13">
        <f t="shared" si="57"/>
        <v>437995.90042918455</v>
      </c>
      <c r="I141" s="14"/>
      <c r="J141" s="14"/>
      <c r="K141" s="14"/>
      <c r="L141" s="13">
        <f t="shared" si="58"/>
        <v>218997.95021459227</v>
      </c>
      <c r="M141" s="14"/>
      <c r="N141" s="8">
        <f t="shared" si="59"/>
        <v>109498.97510729614</v>
      </c>
      <c r="O141" s="8">
        <f t="shared" si="59"/>
        <v>109498.97510729614</v>
      </c>
      <c r="P141" s="8">
        <f t="shared" si="59"/>
        <v>109498.97510729614</v>
      </c>
      <c r="Q141" s="8">
        <f t="shared" si="59"/>
        <v>109498.97510729614</v>
      </c>
      <c r="R141" s="8">
        <f t="shared" si="59"/>
        <v>109498.97510729614</v>
      </c>
      <c r="S141" s="8">
        <f t="shared" si="59"/>
        <v>109498.97510729614</v>
      </c>
      <c r="T141" s="8">
        <f t="shared" si="59"/>
        <v>31285.421459227469</v>
      </c>
      <c r="U141" s="8">
        <f t="shared" si="59"/>
        <v>31285.421459227469</v>
      </c>
      <c r="V141" s="8">
        <f t="shared" si="59"/>
        <v>39106.776824034336</v>
      </c>
      <c r="W141" s="8">
        <f t="shared" si="59"/>
        <v>31285.421459227469</v>
      </c>
      <c r="X141" s="8">
        <f t="shared" si="59"/>
        <v>31285.421459227469</v>
      </c>
      <c r="Y141" s="8">
        <f t="shared" si="59"/>
        <v>39106.776824034336</v>
      </c>
      <c r="Z141" s="8">
        <f t="shared" si="59"/>
        <v>31285.421459227469</v>
      </c>
      <c r="AA141" s="8">
        <f t="shared" si="59"/>
        <v>31285.421459227469</v>
      </c>
      <c r="AB141" s="8">
        <f t="shared" si="59"/>
        <v>31285.421459227469</v>
      </c>
      <c r="AC141" s="8">
        <f t="shared" si="59"/>
        <v>31285.421459227469</v>
      </c>
      <c r="AD141" s="8">
        <f t="shared" si="59"/>
        <v>39106.776824034336</v>
      </c>
      <c r="AE141" s="8">
        <f t="shared" si="59"/>
        <v>39106.776824034336</v>
      </c>
      <c r="AF141" s="8">
        <f t="shared" si="59"/>
        <v>39106.776824034336</v>
      </c>
      <c r="AG141" s="8">
        <f t="shared" si="59"/>
        <v>31285.421459227469</v>
      </c>
      <c r="AH141" s="8">
        <f t="shared" si="59"/>
        <v>31285.421459227469</v>
      </c>
      <c r="AI141" s="8"/>
      <c r="AJ141" s="8"/>
    </row>
    <row r="142" spans="1:37" ht="17" x14ac:dyDescent="0.2">
      <c r="A142" s="2" t="s">
        <v>216</v>
      </c>
      <c r="B142" s="2" t="s">
        <v>163</v>
      </c>
      <c r="C142" s="2">
        <v>2024043</v>
      </c>
      <c r="D142" s="4">
        <v>9057</v>
      </c>
      <c r="E142" s="4">
        <v>9057</v>
      </c>
      <c r="F142" s="2" t="s">
        <v>79</v>
      </c>
      <c r="H142" s="13"/>
      <c r="I142" s="14"/>
      <c r="J142" s="14"/>
      <c r="K142" s="14"/>
      <c r="L142" s="13"/>
      <c r="M142" s="14"/>
      <c r="N142" s="8"/>
      <c r="O142" s="8"/>
      <c r="P142" s="8"/>
      <c r="Q142" s="8"/>
      <c r="R142" s="8"/>
      <c r="S142" s="8"/>
      <c r="T142" s="8">
        <f>T$1/37*$E142</f>
        <v>489.56756756756761</v>
      </c>
      <c r="U142" s="8">
        <f t="shared" ref="U142:AJ143" si="60">U$1/37*$E142</f>
        <v>489.56756756756761</v>
      </c>
      <c r="V142" s="8">
        <f t="shared" si="60"/>
        <v>611.95945945945948</v>
      </c>
      <c r="W142" s="8">
        <f t="shared" si="60"/>
        <v>489.56756756756761</v>
      </c>
      <c r="X142" s="8">
        <f t="shared" si="60"/>
        <v>489.56756756756761</v>
      </c>
      <c r="Y142" s="8">
        <f t="shared" si="60"/>
        <v>611.95945945945948</v>
      </c>
      <c r="Z142" s="8">
        <f t="shared" si="60"/>
        <v>489.56756756756761</v>
      </c>
      <c r="AA142" s="8">
        <f t="shared" si="60"/>
        <v>489.56756756756761</v>
      </c>
      <c r="AB142" s="8">
        <f t="shared" si="60"/>
        <v>489.56756756756761</v>
      </c>
      <c r="AC142" s="8">
        <f t="shared" si="60"/>
        <v>489.56756756756761</v>
      </c>
      <c r="AD142" s="8">
        <f t="shared" si="60"/>
        <v>611.95945945945948</v>
      </c>
      <c r="AE142" s="8">
        <f t="shared" si="60"/>
        <v>611.95945945945948</v>
      </c>
      <c r="AF142" s="8">
        <f t="shared" si="60"/>
        <v>611.95945945945948</v>
      </c>
      <c r="AG142" s="8">
        <f t="shared" si="60"/>
        <v>489.56756756756761</v>
      </c>
      <c r="AH142" s="8">
        <f t="shared" si="60"/>
        <v>489.56756756756761</v>
      </c>
      <c r="AI142" s="8">
        <f t="shared" si="60"/>
        <v>489.56756756756761</v>
      </c>
      <c r="AJ142" s="8">
        <f t="shared" si="60"/>
        <v>611.95945945945948</v>
      </c>
    </row>
    <row r="143" spans="1:37" ht="17" x14ac:dyDescent="0.2">
      <c r="A143" s="2" t="s">
        <v>182</v>
      </c>
      <c r="B143" s="2" t="s">
        <v>176</v>
      </c>
      <c r="C143" s="2">
        <v>20243074</v>
      </c>
      <c r="D143" s="4">
        <v>6897</v>
      </c>
      <c r="E143" s="4">
        <v>6897</v>
      </c>
      <c r="F143" s="2" t="s">
        <v>79</v>
      </c>
      <c r="H143" s="13"/>
      <c r="I143" s="14"/>
      <c r="J143" s="14"/>
      <c r="K143" s="14"/>
      <c r="L143" s="13"/>
      <c r="M143" s="14"/>
      <c r="N143" s="8"/>
      <c r="O143" s="8"/>
      <c r="P143" s="8"/>
      <c r="Q143" s="8"/>
      <c r="R143" s="8"/>
      <c r="S143" s="8"/>
      <c r="T143" s="8">
        <f>T$1/37*$E143</f>
        <v>372.81081081081084</v>
      </c>
      <c r="U143" s="8">
        <f t="shared" si="60"/>
        <v>372.81081081081084</v>
      </c>
      <c r="V143" s="8">
        <f t="shared" si="60"/>
        <v>466.01351351351354</v>
      </c>
      <c r="W143" s="8">
        <f t="shared" si="60"/>
        <v>372.81081081081084</v>
      </c>
      <c r="X143" s="8">
        <f t="shared" si="60"/>
        <v>372.81081081081084</v>
      </c>
      <c r="Y143" s="8">
        <f t="shared" si="60"/>
        <v>466.01351351351354</v>
      </c>
      <c r="Z143" s="8">
        <f t="shared" si="60"/>
        <v>372.81081081081084</v>
      </c>
      <c r="AA143" s="8">
        <f t="shared" si="60"/>
        <v>372.81081081081084</v>
      </c>
      <c r="AB143" s="8">
        <f t="shared" si="60"/>
        <v>372.81081081081084</v>
      </c>
      <c r="AC143" s="8">
        <f t="shared" si="60"/>
        <v>372.81081081081084</v>
      </c>
      <c r="AD143" s="8">
        <f t="shared" si="60"/>
        <v>466.01351351351354</v>
      </c>
      <c r="AE143" s="8">
        <f t="shared" si="60"/>
        <v>466.01351351351354</v>
      </c>
      <c r="AF143" s="8">
        <f t="shared" si="60"/>
        <v>466.01351351351354</v>
      </c>
      <c r="AG143" s="8">
        <f t="shared" si="60"/>
        <v>372.81081081081084</v>
      </c>
      <c r="AH143" s="8">
        <f t="shared" si="60"/>
        <v>372.81081081081084</v>
      </c>
      <c r="AI143" s="8"/>
      <c r="AJ143" s="8"/>
    </row>
    <row r="144" spans="1:37" ht="17" x14ac:dyDescent="0.2">
      <c r="A144" s="2" t="s">
        <v>236</v>
      </c>
      <c r="B144" s="2" t="s">
        <v>237</v>
      </c>
      <c r="C144" s="2">
        <v>20241080</v>
      </c>
      <c r="D144" s="4">
        <v>22389.84</v>
      </c>
      <c r="E144" s="4">
        <v>22389.84</v>
      </c>
      <c r="F144" s="2" t="s">
        <v>79</v>
      </c>
      <c r="H144" s="13">
        <v>22389.84</v>
      </c>
      <c r="I144" s="14"/>
      <c r="J144" s="14"/>
      <c r="K144" s="14"/>
      <c r="L144" s="13"/>
      <c r="M144" s="14"/>
    </row>
    <row r="145" spans="1:37" ht="17" x14ac:dyDescent="0.2">
      <c r="A145" s="2" t="s">
        <v>239</v>
      </c>
      <c r="B145" s="2" t="s">
        <v>240</v>
      </c>
      <c r="C145" s="2">
        <v>2400013695</v>
      </c>
      <c r="D145" s="4">
        <v>3600</v>
      </c>
      <c r="E145" s="4">
        <v>3600</v>
      </c>
      <c r="F145" s="2" t="s">
        <v>39</v>
      </c>
      <c r="H145" s="13">
        <v>3600</v>
      </c>
      <c r="I145" s="14"/>
      <c r="J145" s="14"/>
      <c r="K145" s="14"/>
      <c r="L145" s="13"/>
      <c r="M145" s="14"/>
    </row>
    <row r="146" spans="1:37" ht="34" x14ac:dyDescent="0.2">
      <c r="A146" s="2" t="s">
        <v>241</v>
      </c>
      <c r="B146" s="2" t="s">
        <v>237</v>
      </c>
      <c r="C146" s="2">
        <v>300251</v>
      </c>
      <c r="D146" s="4">
        <v>40559.199999999997</v>
      </c>
      <c r="E146" s="4">
        <v>40559.199999999997</v>
      </c>
      <c r="F146" s="2" t="s">
        <v>79</v>
      </c>
      <c r="H146" s="13"/>
      <c r="I146" s="14"/>
      <c r="J146" s="14"/>
      <c r="K146" s="14"/>
      <c r="L146" s="13"/>
      <c r="M146" s="14"/>
      <c r="S146" s="4">
        <v>33059.199999999997</v>
      </c>
      <c r="T146" s="4"/>
      <c r="U146" s="4">
        <v>7500</v>
      </c>
    </row>
    <row r="147" spans="1:37" ht="17" x14ac:dyDescent="0.2">
      <c r="A147" s="2" t="s">
        <v>242</v>
      </c>
      <c r="B147" s="2" t="s">
        <v>243</v>
      </c>
      <c r="C147" s="2">
        <v>2400251</v>
      </c>
      <c r="D147" s="4">
        <v>24200</v>
      </c>
      <c r="E147" s="4">
        <v>24200</v>
      </c>
      <c r="F147" s="2" t="s">
        <v>40</v>
      </c>
      <c r="H147" s="13"/>
      <c r="I147" s="14"/>
      <c r="J147" s="14"/>
      <c r="K147" s="14"/>
      <c r="L147" s="13"/>
      <c r="M147" s="14"/>
      <c r="N147" s="4">
        <v>21296</v>
      </c>
      <c r="AH147" s="4">
        <v>2904</v>
      </c>
    </row>
    <row r="148" spans="1:37" ht="17" x14ac:dyDescent="0.2">
      <c r="A148" s="2" t="s">
        <v>244</v>
      </c>
      <c r="B148" s="11" t="s">
        <v>247</v>
      </c>
      <c r="C148" s="2">
        <v>25210096</v>
      </c>
      <c r="D148" s="4">
        <v>13189</v>
      </c>
      <c r="E148" s="4">
        <v>13189</v>
      </c>
      <c r="F148" s="2" t="s">
        <v>231</v>
      </c>
      <c r="H148" s="13"/>
      <c r="I148" s="14"/>
      <c r="J148" s="14"/>
      <c r="K148" s="14"/>
      <c r="L148" s="13"/>
      <c r="M148" s="14"/>
      <c r="AF148" s="4">
        <f>13189-4658.5</f>
        <v>8530.5</v>
      </c>
      <c r="AK148" s="12">
        <v>4658.5</v>
      </c>
    </row>
    <row r="149" spans="1:37" ht="17" x14ac:dyDescent="0.2">
      <c r="A149" s="2" t="s">
        <v>242</v>
      </c>
      <c r="B149" s="11" t="s">
        <v>248</v>
      </c>
      <c r="C149" s="2">
        <v>2400205</v>
      </c>
      <c r="D149" s="4">
        <v>10067.200000000001</v>
      </c>
      <c r="E149" s="4">
        <v>10067.200000000001</v>
      </c>
      <c r="F149" s="2" t="s">
        <v>231</v>
      </c>
      <c r="H149" s="13"/>
      <c r="I149" s="14"/>
      <c r="J149" s="14"/>
      <c r="K149" s="14"/>
      <c r="L149" s="13"/>
      <c r="M149" s="14"/>
      <c r="AF149" s="4">
        <f>10067.2-5427</f>
        <v>4640.2000000000007</v>
      </c>
      <c r="AK149" s="12">
        <v>5427</v>
      </c>
    </row>
    <row r="150" spans="1:37" ht="17" x14ac:dyDescent="0.2">
      <c r="A150" s="2" t="s">
        <v>245</v>
      </c>
      <c r="B150" s="11" t="s">
        <v>249</v>
      </c>
      <c r="C150" s="2">
        <v>20240244</v>
      </c>
      <c r="D150" s="4">
        <v>29645</v>
      </c>
      <c r="E150" s="4">
        <v>29645</v>
      </c>
      <c r="F150" s="2" t="s">
        <v>231</v>
      </c>
      <c r="H150" s="13"/>
      <c r="I150" s="14"/>
      <c r="J150" s="14"/>
      <c r="K150" s="14"/>
      <c r="L150" s="13"/>
      <c r="M150" s="14"/>
      <c r="AF150" s="4">
        <f>29645-15545</f>
        <v>14100</v>
      </c>
      <c r="AK150" s="12">
        <v>15545</v>
      </c>
    </row>
    <row r="151" spans="1:37" ht="17" x14ac:dyDescent="0.2">
      <c r="A151" s="2" t="s">
        <v>246</v>
      </c>
      <c r="B151" s="11" t="s">
        <v>250</v>
      </c>
      <c r="C151" s="2">
        <v>241000483</v>
      </c>
      <c r="D151" s="4">
        <v>61540.6</v>
      </c>
      <c r="E151" s="4">
        <v>61540.6</v>
      </c>
      <c r="F151" s="2" t="s">
        <v>231</v>
      </c>
      <c r="H151" s="13"/>
      <c r="I151" s="14"/>
      <c r="J151" s="14"/>
      <c r="K151" s="14"/>
      <c r="L151" s="13"/>
      <c r="M151" s="14"/>
      <c r="AF151" s="4">
        <f>61540.6-13145</f>
        <v>48395.6</v>
      </c>
      <c r="AK151" s="12">
        <v>13145</v>
      </c>
    </row>
    <row r="152" spans="1:37" ht="17" x14ac:dyDescent="0.2">
      <c r="A152" s="2" t="s">
        <v>182</v>
      </c>
      <c r="B152" s="11" t="s">
        <v>251</v>
      </c>
      <c r="C152" s="2">
        <v>20243137</v>
      </c>
      <c r="D152" s="4">
        <v>31765</v>
      </c>
      <c r="E152" s="4">
        <v>31765</v>
      </c>
      <c r="F152" s="2" t="s">
        <v>231</v>
      </c>
      <c r="H152" s="13"/>
      <c r="I152" s="14"/>
      <c r="J152" s="14"/>
      <c r="K152" s="14"/>
      <c r="L152" s="13"/>
      <c r="M152" s="14"/>
      <c r="AF152" s="4">
        <f>31765-1500</f>
        <v>30265</v>
      </c>
      <c r="AK152" s="12">
        <v>1500</v>
      </c>
    </row>
  </sheetData>
  <mergeCells count="303">
    <mergeCell ref="H148:K148"/>
    <mergeCell ref="H149:K149"/>
    <mergeCell ref="H150:K150"/>
    <mergeCell ref="H151:K151"/>
    <mergeCell ref="H152:K152"/>
    <mergeCell ref="L148:M148"/>
    <mergeCell ref="L149:M149"/>
    <mergeCell ref="L150:M150"/>
    <mergeCell ref="L151:M151"/>
    <mergeCell ref="L152:M152"/>
    <mergeCell ref="H144:K144"/>
    <mergeCell ref="H145:K145"/>
    <mergeCell ref="H146:K146"/>
    <mergeCell ref="H147:K147"/>
    <mergeCell ref="L144:M144"/>
    <mergeCell ref="L145:M145"/>
    <mergeCell ref="L146:M146"/>
    <mergeCell ref="L147:M147"/>
    <mergeCell ref="L142:M142"/>
    <mergeCell ref="L143:M143"/>
    <mergeCell ref="H142:K142"/>
    <mergeCell ref="H143:K143"/>
    <mergeCell ref="L136:M136"/>
    <mergeCell ref="L137:M137"/>
    <mergeCell ref="L138:M138"/>
    <mergeCell ref="L139:M139"/>
    <mergeCell ref="L140:M140"/>
    <mergeCell ref="L141:M141"/>
    <mergeCell ref="L130:M130"/>
    <mergeCell ref="L131:M131"/>
    <mergeCell ref="L132:M132"/>
    <mergeCell ref="L133:M133"/>
    <mergeCell ref="L134:M134"/>
    <mergeCell ref="L135:M135"/>
    <mergeCell ref="L124:M124"/>
    <mergeCell ref="L125:M125"/>
    <mergeCell ref="L126:M126"/>
    <mergeCell ref="L127:M127"/>
    <mergeCell ref="L128:M128"/>
    <mergeCell ref="L129:M129"/>
    <mergeCell ref="L118:M118"/>
    <mergeCell ref="L119:M119"/>
    <mergeCell ref="L120:M120"/>
    <mergeCell ref="L121:M121"/>
    <mergeCell ref="L122:M122"/>
    <mergeCell ref="L123:M123"/>
    <mergeCell ref="L112:M112"/>
    <mergeCell ref="L113:M113"/>
    <mergeCell ref="L114:M114"/>
    <mergeCell ref="L115:M115"/>
    <mergeCell ref="L116:M116"/>
    <mergeCell ref="L117:M117"/>
    <mergeCell ref="L106:M106"/>
    <mergeCell ref="L107:M107"/>
    <mergeCell ref="L108:M108"/>
    <mergeCell ref="L109:M109"/>
    <mergeCell ref="L110:M110"/>
    <mergeCell ref="L111:M111"/>
    <mergeCell ref="H124:K124"/>
    <mergeCell ref="H125:K125"/>
    <mergeCell ref="H126:K126"/>
    <mergeCell ref="H127:K127"/>
    <mergeCell ref="H128:K128"/>
    <mergeCell ref="H129:K129"/>
    <mergeCell ref="H118:K118"/>
    <mergeCell ref="H119:K119"/>
    <mergeCell ref="H120:K120"/>
    <mergeCell ref="H121:K121"/>
    <mergeCell ref="H122:K122"/>
    <mergeCell ref="H123:K123"/>
    <mergeCell ref="H137:K137"/>
    <mergeCell ref="H138:K138"/>
    <mergeCell ref="H139:K139"/>
    <mergeCell ref="H140:K140"/>
    <mergeCell ref="H141:K141"/>
    <mergeCell ref="H130:K130"/>
    <mergeCell ref="H131:K131"/>
    <mergeCell ref="H132:K132"/>
    <mergeCell ref="H133:K133"/>
    <mergeCell ref="H134:K134"/>
    <mergeCell ref="H135:K135"/>
    <mergeCell ref="H136:K136"/>
    <mergeCell ref="H115:K115"/>
    <mergeCell ref="H116:K116"/>
    <mergeCell ref="H117:K117"/>
    <mergeCell ref="H106:K106"/>
    <mergeCell ref="H107:K107"/>
    <mergeCell ref="H108:K108"/>
    <mergeCell ref="H109:K109"/>
    <mergeCell ref="H110:K110"/>
    <mergeCell ref="H111:K111"/>
    <mergeCell ref="H112:K112"/>
    <mergeCell ref="H113:K113"/>
    <mergeCell ref="H114:K114"/>
    <mergeCell ref="H99:K99"/>
    <mergeCell ref="H101:K101"/>
    <mergeCell ref="H102:K102"/>
    <mergeCell ref="H103:K103"/>
    <mergeCell ref="H104:K104"/>
    <mergeCell ref="H105:K105"/>
    <mergeCell ref="H96:K96"/>
    <mergeCell ref="L96:M96"/>
    <mergeCell ref="H97:K97"/>
    <mergeCell ref="L97:M97"/>
    <mergeCell ref="H98:K98"/>
    <mergeCell ref="L98:M98"/>
    <mergeCell ref="H100:K100"/>
    <mergeCell ref="L99:M99"/>
    <mergeCell ref="L100:M100"/>
    <mergeCell ref="L101:M101"/>
    <mergeCell ref="L102:M102"/>
    <mergeCell ref="L103:M103"/>
    <mergeCell ref="L104:M104"/>
    <mergeCell ref="L105:M105"/>
    <mergeCell ref="H93:K93"/>
    <mergeCell ref="L93:M93"/>
    <mergeCell ref="H94:K94"/>
    <mergeCell ref="L94:M94"/>
    <mergeCell ref="H95:K95"/>
    <mergeCell ref="L95:M95"/>
    <mergeCell ref="H90:K90"/>
    <mergeCell ref="L90:M90"/>
    <mergeCell ref="H91:K91"/>
    <mergeCell ref="L91:M91"/>
    <mergeCell ref="H92:K92"/>
    <mergeCell ref="L92:M92"/>
    <mergeCell ref="H87:K87"/>
    <mergeCell ref="L87:M87"/>
    <mergeCell ref="H88:K88"/>
    <mergeCell ref="L88:M88"/>
    <mergeCell ref="H89:K89"/>
    <mergeCell ref="L89:M89"/>
    <mergeCell ref="H84:K84"/>
    <mergeCell ref="L84:M84"/>
    <mergeCell ref="H85:K85"/>
    <mergeCell ref="L85:M85"/>
    <mergeCell ref="H86:K86"/>
    <mergeCell ref="L86:M86"/>
    <mergeCell ref="H81:K81"/>
    <mergeCell ref="L81:M81"/>
    <mergeCell ref="H82:K82"/>
    <mergeCell ref="L82:M82"/>
    <mergeCell ref="H83:K83"/>
    <mergeCell ref="L83:M83"/>
    <mergeCell ref="H78:K78"/>
    <mergeCell ref="L78:M78"/>
    <mergeCell ref="H79:K79"/>
    <mergeCell ref="L79:M79"/>
    <mergeCell ref="H80:K80"/>
    <mergeCell ref="L80:M80"/>
    <mergeCell ref="H75:K75"/>
    <mergeCell ref="L75:M75"/>
    <mergeCell ref="H76:K76"/>
    <mergeCell ref="L76:M76"/>
    <mergeCell ref="H77:K77"/>
    <mergeCell ref="L77:M77"/>
    <mergeCell ref="H72:K72"/>
    <mergeCell ref="L72:M72"/>
    <mergeCell ref="H73:K73"/>
    <mergeCell ref="L73:M73"/>
    <mergeCell ref="H74:K74"/>
    <mergeCell ref="L74:M74"/>
    <mergeCell ref="H69:K69"/>
    <mergeCell ref="L69:M69"/>
    <mergeCell ref="H70:K70"/>
    <mergeCell ref="L70:M70"/>
    <mergeCell ref="H71:K71"/>
    <mergeCell ref="L71:M71"/>
    <mergeCell ref="H66:K66"/>
    <mergeCell ref="L66:M66"/>
    <mergeCell ref="H67:K67"/>
    <mergeCell ref="L67:M67"/>
    <mergeCell ref="H68:K68"/>
    <mergeCell ref="L68:M68"/>
    <mergeCell ref="H63:K63"/>
    <mergeCell ref="L63:M63"/>
    <mergeCell ref="H64:K64"/>
    <mergeCell ref="L64:M64"/>
    <mergeCell ref="H65:K65"/>
    <mergeCell ref="L65:M65"/>
    <mergeCell ref="H60:K60"/>
    <mergeCell ref="L60:M60"/>
    <mergeCell ref="H61:K61"/>
    <mergeCell ref="L61:M61"/>
    <mergeCell ref="H62:K62"/>
    <mergeCell ref="L62:M62"/>
    <mergeCell ref="H57:K57"/>
    <mergeCell ref="L57:M57"/>
    <mergeCell ref="H58:K58"/>
    <mergeCell ref="L58:M58"/>
    <mergeCell ref="H59:K59"/>
    <mergeCell ref="L59:M59"/>
    <mergeCell ref="H54:K54"/>
    <mergeCell ref="L54:M54"/>
    <mergeCell ref="H55:K55"/>
    <mergeCell ref="L55:M55"/>
    <mergeCell ref="H56:K56"/>
    <mergeCell ref="L56:M56"/>
    <mergeCell ref="H51:K51"/>
    <mergeCell ref="L51:M51"/>
    <mergeCell ref="H52:K52"/>
    <mergeCell ref="L52:M52"/>
    <mergeCell ref="H53:K53"/>
    <mergeCell ref="L53:M53"/>
    <mergeCell ref="H49:K49"/>
    <mergeCell ref="L49:M49"/>
    <mergeCell ref="H50:K50"/>
    <mergeCell ref="L50:M50"/>
    <mergeCell ref="H47:K47"/>
    <mergeCell ref="L47:M47"/>
    <mergeCell ref="H48:K48"/>
    <mergeCell ref="L48:M48"/>
    <mergeCell ref="T2:AB2"/>
    <mergeCell ref="H43:K43"/>
    <mergeCell ref="L43:M43"/>
    <mergeCell ref="H44:K44"/>
    <mergeCell ref="L44:M44"/>
    <mergeCell ref="H45:K45"/>
    <mergeCell ref="L45:M45"/>
    <mergeCell ref="H29:K29"/>
    <mergeCell ref="H30:K30"/>
    <mergeCell ref="L29:M29"/>
    <mergeCell ref="L30:M30"/>
    <mergeCell ref="L37:M37"/>
    <mergeCell ref="L38:M38"/>
    <mergeCell ref="L39:M39"/>
    <mergeCell ref="L40:M40"/>
    <mergeCell ref="L41:M41"/>
    <mergeCell ref="L42:M42"/>
    <mergeCell ref="H37:K37"/>
    <mergeCell ref="H34:K34"/>
    <mergeCell ref="H35:K35"/>
    <mergeCell ref="L31:M31"/>
    <mergeCell ref="L26:M26"/>
    <mergeCell ref="L27:M27"/>
    <mergeCell ref="L28:M28"/>
    <mergeCell ref="H46:K46"/>
    <mergeCell ref="L46:M46"/>
    <mergeCell ref="L22:M22"/>
    <mergeCell ref="L23:M23"/>
    <mergeCell ref="L24:M24"/>
    <mergeCell ref="L25:M25"/>
    <mergeCell ref="L33:M33"/>
    <mergeCell ref="L34:M34"/>
    <mergeCell ref="L35:M35"/>
    <mergeCell ref="L36:M36"/>
    <mergeCell ref="L32:M32"/>
    <mergeCell ref="H31:K31"/>
    <mergeCell ref="H32:K32"/>
    <mergeCell ref="H33:K33"/>
    <mergeCell ref="H25:K25"/>
    <mergeCell ref="H26:K26"/>
    <mergeCell ref="H27:K27"/>
    <mergeCell ref="H28:K28"/>
    <mergeCell ref="H23:K23"/>
    <mergeCell ref="H38:K38"/>
    <mergeCell ref="H1:K1"/>
    <mergeCell ref="L1:M1"/>
    <mergeCell ref="H5:K5"/>
    <mergeCell ref="L7:M7"/>
    <mergeCell ref="L8:M8"/>
    <mergeCell ref="L9:M9"/>
    <mergeCell ref="L10:M10"/>
    <mergeCell ref="H2:K2"/>
    <mergeCell ref="L2:M2"/>
    <mergeCell ref="L5:M5"/>
    <mergeCell ref="L6:M6"/>
    <mergeCell ref="H4:K4"/>
    <mergeCell ref="L4:M4"/>
    <mergeCell ref="H39:K39"/>
    <mergeCell ref="H40:K40"/>
    <mergeCell ref="H41:K41"/>
    <mergeCell ref="H42:K42"/>
    <mergeCell ref="H21:K21"/>
    <mergeCell ref="H22:K22"/>
    <mergeCell ref="H24:K24"/>
    <mergeCell ref="H12:K12"/>
    <mergeCell ref="H13:K13"/>
    <mergeCell ref="H14:K14"/>
    <mergeCell ref="H15:K15"/>
    <mergeCell ref="H20:K20"/>
    <mergeCell ref="H16:K16"/>
    <mergeCell ref="H17:K17"/>
    <mergeCell ref="H18:K18"/>
    <mergeCell ref="H19:K19"/>
    <mergeCell ref="H36:K36"/>
    <mergeCell ref="L21:M21"/>
    <mergeCell ref="L11:M11"/>
    <mergeCell ref="L12:M12"/>
    <mergeCell ref="L13:M13"/>
    <mergeCell ref="H6:K6"/>
    <mergeCell ref="H7:K7"/>
    <mergeCell ref="H8:K8"/>
    <mergeCell ref="H9:K9"/>
    <mergeCell ref="H10:K10"/>
    <mergeCell ref="H11:K11"/>
    <mergeCell ref="L14:M14"/>
    <mergeCell ref="L15:M15"/>
    <mergeCell ref="L20:M20"/>
    <mergeCell ref="L16:M16"/>
    <mergeCell ref="L17:M17"/>
    <mergeCell ref="L18:M18"/>
    <mergeCell ref="L19:M19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Dundáčková</dc:creator>
  <cp:lastModifiedBy>Tereza Dundáčková</cp:lastModifiedBy>
  <dcterms:created xsi:type="dcterms:W3CDTF">2024-12-09T10:02:19Z</dcterms:created>
  <dcterms:modified xsi:type="dcterms:W3CDTF">2024-12-30T09:28:23Z</dcterms:modified>
</cp:coreProperties>
</file>